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5" windowWidth="27795" windowHeight="12075"/>
  </bookViews>
  <sheets>
    <sheet name="в ДЭР " sheetId="1" r:id="rId1"/>
  </sheets>
  <definedNames>
    <definedName name="_xlnm._FilterDatabase" localSheetId="0" hidden="1">'в ДЭР '!$B$7:$AP$338</definedName>
    <definedName name="_xlnm.Print_Titles" localSheetId="0">'в ДЭР '!$2:$5</definedName>
    <definedName name="_xlnm.Print_Area" localSheetId="0">'в ДЭР '!$A$1:$AP$352</definedName>
  </definedNames>
  <calcPr calcId="144525" iterate="1"/>
</workbook>
</file>

<file path=xl/calcChain.xml><?xml version="1.0" encoding="utf-8"?>
<calcChain xmlns="http://schemas.openxmlformats.org/spreadsheetml/2006/main">
  <c r="AJ338" i="1" l="1"/>
  <c r="AS338" i="1" s="1"/>
  <c r="AG338" i="1"/>
  <c r="AE338" i="1"/>
  <c r="Y338" i="1"/>
  <c r="S338" i="1"/>
  <c r="AR338" i="1" s="1"/>
  <c r="M338" i="1"/>
  <c r="H338" i="1"/>
  <c r="C338" i="1"/>
  <c r="AN337" i="1"/>
  <c r="AM337" i="1"/>
  <c r="AL337" i="1"/>
  <c r="AK337" i="1"/>
  <c r="AJ337" i="1"/>
  <c r="AS337" i="1" s="1"/>
  <c r="AI337" i="1"/>
  <c r="AH337" i="1"/>
  <c r="AG337" i="1"/>
  <c r="AF337" i="1"/>
  <c r="AE337" i="1"/>
  <c r="AD337" i="1"/>
  <c r="AC337" i="1"/>
  <c r="AB337" i="1"/>
  <c r="AA337" i="1"/>
  <c r="Z337" i="1"/>
  <c r="Y337" i="1"/>
  <c r="X337" i="1"/>
  <c r="W337" i="1"/>
  <c r="V337" i="1"/>
  <c r="U337" i="1"/>
  <c r="T337" i="1"/>
  <c r="S337" i="1"/>
  <c r="AR337" i="1" s="1"/>
  <c r="R337" i="1"/>
  <c r="Q337" i="1"/>
  <c r="P337" i="1"/>
  <c r="O337" i="1"/>
  <c r="N337" i="1"/>
  <c r="M337" i="1"/>
  <c r="H337" i="1"/>
  <c r="C337" i="1"/>
  <c r="AN336" i="1"/>
  <c r="AM336" i="1"/>
  <c r="AL336" i="1"/>
  <c r="AK336" i="1"/>
  <c r="AJ336" i="1"/>
  <c r="AS336" i="1" s="1"/>
  <c r="AI336" i="1"/>
  <c r="AH336" i="1"/>
  <c r="AG336" i="1"/>
  <c r="AF336" i="1"/>
  <c r="AE336" i="1"/>
  <c r="AD336" i="1"/>
  <c r="AC336" i="1"/>
  <c r="AB336" i="1"/>
  <c r="AA336" i="1"/>
  <c r="Z336" i="1"/>
  <c r="Y336" i="1"/>
  <c r="X336" i="1"/>
  <c r="W336" i="1"/>
  <c r="V336" i="1"/>
  <c r="U336" i="1"/>
  <c r="T336" i="1"/>
  <c r="S336" i="1"/>
  <c r="AR336" i="1" s="1"/>
  <c r="R336" i="1"/>
  <c r="Q336" i="1"/>
  <c r="P336" i="1"/>
  <c r="O336" i="1"/>
  <c r="N336" i="1"/>
  <c r="M336" i="1"/>
  <c r="H336" i="1"/>
  <c r="C336" i="1"/>
  <c r="AN335" i="1"/>
  <c r="AM335" i="1"/>
  <c r="AL335" i="1"/>
  <c r="AK335" i="1"/>
  <c r="AJ335" i="1"/>
  <c r="AS335" i="1" s="1"/>
  <c r="AI335" i="1"/>
  <c r="AH335" i="1"/>
  <c r="AG335" i="1"/>
  <c r="AF335" i="1"/>
  <c r="AE335" i="1"/>
  <c r="AD335" i="1"/>
  <c r="AC335" i="1"/>
  <c r="AB335" i="1"/>
  <c r="AA335" i="1"/>
  <c r="Z335" i="1"/>
  <c r="Y335" i="1"/>
  <c r="X335" i="1"/>
  <c r="W335" i="1"/>
  <c r="V335" i="1"/>
  <c r="U335" i="1"/>
  <c r="T335" i="1"/>
  <c r="S335" i="1"/>
  <c r="AR335" i="1" s="1"/>
  <c r="R335" i="1"/>
  <c r="Q335" i="1"/>
  <c r="P335" i="1"/>
  <c r="O335" i="1"/>
  <c r="N335" i="1"/>
  <c r="M335" i="1"/>
  <c r="H335" i="1"/>
  <c r="C335" i="1"/>
  <c r="AJ334" i="1"/>
  <c r="AS334" i="1" s="1"/>
  <c r="AH334" i="1"/>
  <c r="AG334" i="1"/>
  <c r="AF334" i="1"/>
  <c r="AE334" i="1" s="1"/>
  <c r="Y334" i="1"/>
  <c r="S334" i="1"/>
  <c r="AR334" i="1" s="1"/>
  <c r="M334" i="1"/>
  <c r="H334" i="1"/>
  <c r="C334" i="1"/>
  <c r="AJ333" i="1"/>
  <c r="AH333" i="1"/>
  <c r="AG333" i="1"/>
  <c r="AF333" i="1"/>
  <c r="AE333" i="1" s="1"/>
  <c r="Y333" i="1"/>
  <c r="S333" i="1"/>
  <c r="AR333" i="1" s="1"/>
  <c r="M333" i="1"/>
  <c r="H333" i="1"/>
  <c r="C333" i="1"/>
  <c r="AJ332" i="1"/>
  <c r="AS332" i="1" s="1"/>
  <c r="AH332" i="1"/>
  <c r="AG332" i="1"/>
  <c r="AF332" i="1"/>
  <c r="AE332" i="1" s="1"/>
  <c r="Y332" i="1"/>
  <c r="S332" i="1"/>
  <c r="AR332" i="1" s="1"/>
  <c r="M332" i="1"/>
  <c r="H332" i="1"/>
  <c r="C332" i="1"/>
  <c r="AJ331" i="1"/>
  <c r="AH331" i="1"/>
  <c r="AG331" i="1"/>
  <c r="AF331" i="1"/>
  <c r="AE331" i="1" s="1"/>
  <c r="Y331" i="1"/>
  <c r="AR331" i="1" s="1"/>
  <c r="S331" i="1"/>
  <c r="M331" i="1"/>
  <c r="H331" i="1"/>
  <c r="C331" i="1"/>
  <c r="AJ330" i="1"/>
  <c r="AS330" i="1" s="1"/>
  <c r="AH330" i="1"/>
  <c r="AG330" i="1"/>
  <c r="AF330" i="1"/>
  <c r="AE330" i="1" s="1"/>
  <c r="Y330" i="1"/>
  <c r="AR330" i="1" s="1"/>
  <c r="S330" i="1"/>
  <c r="M330" i="1"/>
  <c r="H330" i="1"/>
  <c r="C330" i="1"/>
  <c r="AJ329" i="1"/>
  <c r="AH329" i="1"/>
  <c r="AG329" i="1"/>
  <c r="AF329" i="1"/>
  <c r="AE329" i="1" s="1"/>
  <c r="Y329" i="1"/>
  <c r="AR329" i="1" s="1"/>
  <c r="S329" i="1"/>
  <c r="M329" i="1"/>
  <c r="H329" i="1"/>
  <c r="C329" i="1"/>
  <c r="AJ328" i="1"/>
  <c r="AS328" i="1" s="1"/>
  <c r="AH328" i="1"/>
  <c r="AG328" i="1"/>
  <c r="AF328" i="1"/>
  <c r="AE328" i="1" s="1"/>
  <c r="Y328" i="1"/>
  <c r="AR328" i="1" s="1"/>
  <c r="S328" i="1"/>
  <c r="M328" i="1"/>
  <c r="H328" i="1"/>
  <c r="C328" i="1"/>
  <c r="AJ327" i="1"/>
  <c r="AH327" i="1"/>
  <c r="AG327" i="1"/>
  <c r="AF327" i="1"/>
  <c r="AE327" i="1" s="1"/>
  <c r="Y327" i="1"/>
  <c r="AR327" i="1" s="1"/>
  <c r="S327" i="1"/>
  <c r="M327" i="1"/>
  <c r="H327" i="1"/>
  <c r="C327" i="1"/>
  <c r="AJ326" i="1"/>
  <c r="AS326" i="1" s="1"/>
  <c r="AH326" i="1"/>
  <c r="AG326" i="1"/>
  <c r="AF326" i="1"/>
  <c r="AE326" i="1" s="1"/>
  <c r="Y326" i="1"/>
  <c r="AR326" i="1" s="1"/>
  <c r="S326" i="1"/>
  <c r="M326" i="1"/>
  <c r="H326" i="1"/>
  <c r="C326" i="1"/>
  <c r="AJ325" i="1"/>
  <c r="AH325" i="1"/>
  <c r="AG325" i="1"/>
  <c r="AF325" i="1"/>
  <c r="AE325" i="1" s="1"/>
  <c r="Y325" i="1"/>
  <c r="AR325" i="1" s="1"/>
  <c r="S325" i="1"/>
  <c r="M325" i="1"/>
  <c r="H325" i="1"/>
  <c r="C325" i="1"/>
  <c r="AJ324" i="1"/>
  <c r="AS324" i="1" s="1"/>
  <c r="AH324" i="1"/>
  <c r="AG324" i="1"/>
  <c r="AF324" i="1"/>
  <c r="AE324" i="1" s="1"/>
  <c r="Y324" i="1"/>
  <c r="AR324" i="1" s="1"/>
  <c r="S324" i="1"/>
  <c r="M324" i="1"/>
  <c r="H324" i="1"/>
  <c r="C324" i="1"/>
  <c r="AJ323" i="1"/>
  <c r="AH323" i="1"/>
  <c r="AG323" i="1"/>
  <c r="AF323" i="1"/>
  <c r="AE323" i="1" s="1"/>
  <c r="Y323" i="1"/>
  <c r="AR323" i="1" s="1"/>
  <c r="S323" i="1"/>
  <c r="M323" i="1"/>
  <c r="H323" i="1"/>
  <c r="C323" i="1"/>
  <c r="AJ322" i="1"/>
  <c r="AS322" i="1" s="1"/>
  <c r="AH322" i="1"/>
  <c r="AG322" i="1"/>
  <c r="AF322" i="1"/>
  <c r="AE322" i="1" s="1"/>
  <c r="Y322" i="1"/>
  <c r="AR322" i="1" s="1"/>
  <c r="S322" i="1"/>
  <c r="M322" i="1"/>
  <c r="H322" i="1"/>
  <c r="C322" i="1"/>
  <c r="AJ321" i="1"/>
  <c r="AH321" i="1"/>
  <c r="AG321" i="1"/>
  <c r="AF321" i="1"/>
  <c r="AE321" i="1" s="1"/>
  <c r="Y321" i="1"/>
  <c r="AR321" i="1" s="1"/>
  <c r="S321" i="1"/>
  <c r="M321" i="1"/>
  <c r="H321" i="1"/>
  <c r="C321" i="1"/>
  <c r="AJ320" i="1"/>
  <c r="AS320" i="1" s="1"/>
  <c r="AH320" i="1"/>
  <c r="AG320" i="1"/>
  <c r="AF320" i="1"/>
  <c r="AE320" i="1" s="1"/>
  <c r="Y320" i="1"/>
  <c r="AR320" i="1" s="1"/>
  <c r="S320" i="1"/>
  <c r="M320" i="1"/>
  <c r="H320" i="1"/>
  <c r="C320" i="1"/>
  <c r="AJ319" i="1"/>
  <c r="AH319" i="1"/>
  <c r="AG319" i="1"/>
  <c r="AF319" i="1"/>
  <c r="AE319" i="1" s="1"/>
  <c r="Y319" i="1"/>
  <c r="AR319" i="1" s="1"/>
  <c r="S319" i="1"/>
  <c r="M319" i="1"/>
  <c r="H319" i="1"/>
  <c r="C319" i="1"/>
  <c r="AJ318" i="1"/>
  <c r="AS318" i="1" s="1"/>
  <c r="AH318" i="1"/>
  <c r="AG318" i="1"/>
  <c r="AF318" i="1"/>
  <c r="AE318" i="1" s="1"/>
  <c r="Y318" i="1"/>
  <c r="AR318" i="1" s="1"/>
  <c r="S318" i="1"/>
  <c r="M318" i="1"/>
  <c r="H318" i="1"/>
  <c r="C318" i="1"/>
  <c r="AJ317" i="1"/>
  <c r="AH317" i="1"/>
  <c r="AG317" i="1"/>
  <c r="AF317" i="1"/>
  <c r="AE317" i="1" s="1"/>
  <c r="Y317" i="1"/>
  <c r="AR317" i="1" s="1"/>
  <c r="S317" i="1"/>
  <c r="Q317" i="1"/>
  <c r="M317" i="1" s="1"/>
  <c r="H317" i="1"/>
  <c r="C317" i="1"/>
  <c r="AJ316" i="1"/>
  <c r="AS316" i="1" s="1"/>
  <c r="AH316" i="1"/>
  <c r="AG316" i="1"/>
  <c r="AF316" i="1"/>
  <c r="AE316" i="1"/>
  <c r="Y316" i="1"/>
  <c r="S316" i="1"/>
  <c r="AR316" i="1" s="1"/>
  <c r="M316" i="1"/>
  <c r="H316" i="1"/>
  <c r="C316" i="1"/>
  <c r="AJ315" i="1"/>
  <c r="AS315" i="1" s="1"/>
  <c r="AH315" i="1"/>
  <c r="AG315" i="1"/>
  <c r="AF315" i="1"/>
  <c r="AE315" i="1"/>
  <c r="Y315" i="1"/>
  <c r="S315" i="1"/>
  <c r="AR315" i="1" s="1"/>
  <c r="M315" i="1"/>
  <c r="H315" i="1"/>
  <c r="C315" i="1"/>
  <c r="AJ314" i="1"/>
  <c r="AS314" i="1" s="1"/>
  <c r="AH314" i="1"/>
  <c r="AG314" i="1"/>
  <c r="AF314" i="1"/>
  <c r="AE314" i="1"/>
  <c r="Y314" i="1"/>
  <c r="S314" i="1"/>
  <c r="AR314" i="1" s="1"/>
  <c r="M314" i="1"/>
  <c r="H314" i="1"/>
  <c r="C314" i="1"/>
  <c r="AJ313" i="1"/>
  <c r="AS313" i="1" s="1"/>
  <c r="AH313" i="1"/>
  <c r="AG313" i="1"/>
  <c r="AF313" i="1"/>
  <c r="AE313" i="1"/>
  <c r="Y313" i="1"/>
  <c r="S313" i="1"/>
  <c r="AR313" i="1" s="1"/>
  <c r="M313" i="1"/>
  <c r="H313" i="1"/>
  <c r="C313" i="1"/>
  <c r="AJ312" i="1"/>
  <c r="AS312" i="1" s="1"/>
  <c r="AH312" i="1"/>
  <c r="AG312" i="1"/>
  <c r="AF312" i="1"/>
  <c r="AE312" i="1"/>
  <c r="Y312" i="1"/>
  <c r="S312" i="1"/>
  <c r="AR312" i="1" s="1"/>
  <c r="Q312" i="1"/>
  <c r="M312" i="1"/>
  <c r="H312" i="1"/>
  <c r="C312" i="1"/>
  <c r="AJ311" i="1"/>
  <c r="AH311" i="1"/>
  <c r="AG311" i="1"/>
  <c r="AF311" i="1"/>
  <c r="AE311" i="1" s="1"/>
  <c r="Y311" i="1"/>
  <c r="AR311" i="1" s="1"/>
  <c r="S311" i="1"/>
  <c r="Q311" i="1"/>
  <c r="M311" i="1" s="1"/>
  <c r="H311" i="1"/>
  <c r="C311" i="1"/>
  <c r="AJ310" i="1"/>
  <c r="AS310" i="1" s="1"/>
  <c r="AG310" i="1"/>
  <c r="AE310" i="1"/>
  <c r="Y310" i="1"/>
  <c r="S310" i="1"/>
  <c r="AR310" i="1" s="1"/>
  <c r="M310" i="1"/>
  <c r="H310" i="1"/>
  <c r="C310" i="1"/>
  <c r="AJ309" i="1"/>
  <c r="AS309" i="1" s="1"/>
  <c r="AG309" i="1"/>
  <c r="AE309" i="1"/>
  <c r="Y309" i="1"/>
  <c r="S309" i="1"/>
  <c r="AR309" i="1" s="1"/>
  <c r="M309" i="1"/>
  <c r="H309" i="1"/>
  <c r="C309" i="1"/>
  <c r="AS308" i="1"/>
  <c r="AR308" i="1"/>
  <c r="AG308" i="1"/>
  <c r="AN307" i="1"/>
  <c r="AM307" i="1"/>
  <c r="AL307" i="1"/>
  <c r="AK307" i="1"/>
  <c r="AJ307" i="1" s="1"/>
  <c r="AS307" i="1" s="1"/>
  <c r="AI307" i="1"/>
  <c r="AH307" i="1"/>
  <c r="AG307" i="1"/>
  <c r="AF307" i="1"/>
  <c r="AE307" i="1"/>
  <c r="AD307" i="1"/>
  <c r="AC307" i="1"/>
  <c r="AB307" i="1"/>
  <c r="AA307" i="1"/>
  <c r="Z307" i="1"/>
  <c r="Y307" i="1"/>
  <c r="X307" i="1"/>
  <c r="W307" i="1"/>
  <c r="V307" i="1"/>
  <c r="U307" i="1"/>
  <c r="T307" i="1"/>
  <c r="S307" i="1"/>
  <c r="R307" i="1"/>
  <c r="Q307" i="1"/>
  <c r="P307" i="1"/>
  <c r="O307" i="1"/>
  <c r="N307" i="1"/>
  <c r="M307" i="1"/>
  <c r="L307" i="1"/>
  <c r="K307" i="1"/>
  <c r="J307" i="1"/>
  <c r="I307" i="1"/>
  <c r="H307" i="1" s="1"/>
  <c r="G307" i="1"/>
  <c r="F307" i="1"/>
  <c r="E307" i="1"/>
  <c r="D307" i="1"/>
  <c r="C307" i="1"/>
  <c r="AJ306" i="1"/>
  <c r="AG306" i="1"/>
  <c r="AE306" i="1" s="1"/>
  <c r="Y306" i="1"/>
  <c r="AR306" i="1" s="1"/>
  <c r="S306" i="1"/>
  <c r="Q306" i="1"/>
  <c r="M306" i="1" s="1"/>
  <c r="H306" i="1"/>
  <c r="C306" i="1"/>
  <c r="AJ305" i="1"/>
  <c r="AS305" i="1" s="1"/>
  <c r="AG305" i="1"/>
  <c r="AE305" i="1"/>
  <c r="Y305" i="1"/>
  <c r="S305" i="1"/>
  <c r="AR305" i="1" s="1"/>
  <c r="M305" i="1"/>
  <c r="H305" i="1"/>
  <c r="C305" i="1"/>
  <c r="AJ304" i="1"/>
  <c r="AS304" i="1" s="1"/>
  <c r="AG304" i="1"/>
  <c r="AE304" i="1"/>
  <c r="Y304" i="1"/>
  <c r="S304" i="1"/>
  <c r="AR304" i="1" s="1"/>
  <c r="M304" i="1"/>
  <c r="H304" i="1"/>
  <c r="C304" i="1"/>
  <c r="AJ303" i="1"/>
  <c r="AS303" i="1" s="1"/>
  <c r="AE303" i="1"/>
  <c r="Y303" i="1"/>
  <c r="S303" i="1"/>
  <c r="AR303" i="1" s="1"/>
  <c r="M303" i="1"/>
  <c r="H303" i="1"/>
  <c r="C303" i="1"/>
  <c r="AJ302" i="1"/>
  <c r="AG302" i="1"/>
  <c r="AE302" i="1" s="1"/>
  <c r="Y302" i="1"/>
  <c r="AR302" i="1" s="1"/>
  <c r="S302" i="1"/>
  <c r="Q302" i="1"/>
  <c r="M302" i="1" s="1"/>
  <c r="H302" i="1"/>
  <c r="C302" i="1"/>
  <c r="AJ301" i="1"/>
  <c r="AS301" i="1" s="1"/>
  <c r="AH301" i="1"/>
  <c r="AG301" i="1"/>
  <c r="AF301" i="1"/>
  <c r="AE301" i="1"/>
  <c r="Y301" i="1"/>
  <c r="S301" i="1"/>
  <c r="AR301" i="1" s="1"/>
  <c r="Q301" i="1"/>
  <c r="M301" i="1"/>
  <c r="H301" i="1"/>
  <c r="C301" i="1"/>
  <c r="AJ300" i="1"/>
  <c r="AH300" i="1"/>
  <c r="AG300" i="1"/>
  <c r="AF300" i="1"/>
  <c r="AE300" i="1" s="1"/>
  <c r="Y300" i="1"/>
  <c r="AR300" i="1" s="1"/>
  <c r="S300" i="1"/>
  <c r="Q300" i="1"/>
  <c r="M300" i="1" s="1"/>
  <c r="H300" i="1"/>
  <c r="C300" i="1"/>
  <c r="AJ299" i="1"/>
  <c r="AS299" i="1" s="1"/>
  <c r="AG299" i="1"/>
  <c r="AE299" i="1"/>
  <c r="Y299" i="1"/>
  <c r="S299" i="1"/>
  <c r="AR299" i="1" s="1"/>
  <c r="M299" i="1"/>
  <c r="H299" i="1"/>
  <c r="C299" i="1"/>
  <c r="AJ298" i="1"/>
  <c r="AH298" i="1"/>
  <c r="AG298" i="1"/>
  <c r="AE298" i="1" s="1"/>
  <c r="Y298" i="1"/>
  <c r="S298" i="1"/>
  <c r="AR298" i="1" s="1"/>
  <c r="Q298" i="1"/>
  <c r="M298" i="1" s="1"/>
  <c r="H298" i="1"/>
  <c r="C298" i="1"/>
  <c r="AJ297" i="1"/>
  <c r="AS297" i="1" s="1"/>
  <c r="AG297" i="1"/>
  <c r="AE297" i="1"/>
  <c r="Y297" i="1"/>
  <c r="S297" i="1"/>
  <c r="AR297" i="1" s="1"/>
  <c r="Q297" i="1"/>
  <c r="M297" i="1"/>
  <c r="H297" i="1"/>
  <c r="C297" i="1"/>
  <c r="AN296" i="1"/>
  <c r="AM296" i="1"/>
  <c r="AL296" i="1"/>
  <c r="AK296" i="1"/>
  <c r="AJ296" i="1" s="1"/>
  <c r="AS296" i="1" s="1"/>
  <c r="AI296" i="1"/>
  <c r="AH296" i="1"/>
  <c r="AG296" i="1"/>
  <c r="AF296" i="1"/>
  <c r="AE296" i="1"/>
  <c r="AD296" i="1"/>
  <c r="AC296" i="1"/>
  <c r="AB296" i="1"/>
  <c r="AA296" i="1"/>
  <c r="Z296" i="1"/>
  <c r="Y296" i="1"/>
  <c r="X296" i="1"/>
  <c r="W296" i="1"/>
  <c r="V296" i="1"/>
  <c r="U296" i="1"/>
  <c r="T296" i="1"/>
  <c r="S296" i="1"/>
  <c r="R296" i="1"/>
  <c r="Q296" i="1"/>
  <c r="P296" i="1"/>
  <c r="O296" i="1"/>
  <c r="N296" i="1"/>
  <c r="M296" i="1"/>
  <c r="L296" i="1"/>
  <c r="K296" i="1"/>
  <c r="J296" i="1"/>
  <c r="I296" i="1"/>
  <c r="H296" i="1" s="1"/>
  <c r="G296" i="1"/>
  <c r="F296" i="1"/>
  <c r="E296" i="1"/>
  <c r="D296" i="1"/>
  <c r="C296" i="1"/>
  <c r="AN295" i="1"/>
  <c r="AM295" i="1"/>
  <c r="AL295" i="1"/>
  <c r="AK295" i="1"/>
  <c r="AJ295" i="1" s="1"/>
  <c r="AS295" i="1" s="1"/>
  <c r="AI295" i="1"/>
  <c r="AH295" i="1"/>
  <c r="AG295" i="1"/>
  <c r="AF295" i="1"/>
  <c r="AE295" i="1"/>
  <c r="AD295" i="1"/>
  <c r="AC295" i="1"/>
  <c r="AB295" i="1"/>
  <c r="AA295" i="1"/>
  <c r="Z295" i="1"/>
  <c r="Y295" i="1"/>
  <c r="X295" i="1"/>
  <c r="W295" i="1"/>
  <c r="V295" i="1"/>
  <c r="U295" i="1"/>
  <c r="T295" i="1"/>
  <c r="S295" i="1"/>
  <c r="R295" i="1"/>
  <c r="Q295" i="1"/>
  <c r="P295" i="1"/>
  <c r="O295" i="1"/>
  <c r="N295" i="1"/>
  <c r="M295" i="1"/>
  <c r="L295" i="1"/>
  <c r="K295" i="1"/>
  <c r="J295" i="1"/>
  <c r="I295" i="1"/>
  <c r="H295" i="1" s="1"/>
  <c r="G295" i="1"/>
  <c r="F295" i="1"/>
  <c r="E295" i="1"/>
  <c r="D295" i="1"/>
  <c r="C295" i="1"/>
  <c r="AN294" i="1"/>
  <c r="AM294" i="1"/>
  <c r="AL294" i="1"/>
  <c r="AK294" i="1"/>
  <c r="AJ294" i="1" s="1"/>
  <c r="AS294" i="1" s="1"/>
  <c r="AI294" i="1"/>
  <c r="AH294" i="1"/>
  <c r="AG294" i="1"/>
  <c r="AF294" i="1"/>
  <c r="AE294" i="1"/>
  <c r="AD294" i="1"/>
  <c r="AC294" i="1"/>
  <c r="AB294" i="1"/>
  <c r="AA294" i="1"/>
  <c r="Z294" i="1"/>
  <c r="Y294" i="1"/>
  <c r="X294" i="1"/>
  <c r="W294" i="1"/>
  <c r="V294" i="1"/>
  <c r="U294" i="1"/>
  <c r="T294" i="1"/>
  <c r="S294" i="1"/>
  <c r="R294" i="1"/>
  <c r="Q294" i="1"/>
  <c r="P294" i="1"/>
  <c r="O294" i="1"/>
  <c r="N294" i="1"/>
  <c r="M294" i="1"/>
  <c r="L294" i="1"/>
  <c r="K294" i="1"/>
  <c r="J294" i="1"/>
  <c r="I294" i="1"/>
  <c r="H294" i="1" s="1"/>
  <c r="G294" i="1"/>
  <c r="G293" i="1" s="1"/>
  <c r="F294" i="1"/>
  <c r="E294" i="1"/>
  <c r="E293" i="1" s="1"/>
  <c r="C293" i="1" s="1"/>
  <c r="D294" i="1"/>
  <c r="C294" i="1"/>
  <c r="AN293" i="1"/>
  <c r="AM293" i="1"/>
  <c r="AL293" i="1"/>
  <c r="AK293" i="1"/>
  <c r="AJ293" i="1" s="1"/>
  <c r="AI293" i="1"/>
  <c r="AH293" i="1"/>
  <c r="AG293" i="1"/>
  <c r="AF293" i="1"/>
  <c r="AE293" i="1"/>
  <c r="AD293" i="1"/>
  <c r="AC293" i="1"/>
  <c r="AB293" i="1"/>
  <c r="AA293" i="1"/>
  <c r="Z293" i="1"/>
  <c r="Y293" i="1"/>
  <c r="X293" i="1"/>
  <c r="W293" i="1"/>
  <c r="V293" i="1"/>
  <c r="U293" i="1"/>
  <c r="T293" i="1"/>
  <c r="S293" i="1"/>
  <c r="R293" i="1"/>
  <c r="Q293" i="1"/>
  <c r="P293" i="1"/>
  <c r="O293" i="1"/>
  <c r="N293" i="1"/>
  <c r="M293" i="1"/>
  <c r="L293" i="1"/>
  <c r="K293" i="1"/>
  <c r="J293" i="1"/>
  <c r="I293" i="1"/>
  <c r="H293" i="1" s="1"/>
  <c r="F293" i="1"/>
  <c r="D293" i="1"/>
  <c r="AJ292" i="1"/>
  <c r="AG292" i="1"/>
  <c r="AE292" i="1" s="1"/>
  <c r="Y292" i="1"/>
  <c r="AR292" i="1" s="1"/>
  <c r="S292" i="1"/>
  <c r="M292" i="1"/>
  <c r="H292" i="1"/>
  <c r="C292" i="1"/>
  <c r="AJ291" i="1"/>
  <c r="AG291" i="1"/>
  <c r="AE291" i="1" s="1"/>
  <c r="AE290" i="1" s="1"/>
  <c r="Y291" i="1"/>
  <c r="AR291" i="1" s="1"/>
  <c r="S291" i="1"/>
  <c r="M291" i="1"/>
  <c r="H291" i="1"/>
  <c r="C291" i="1"/>
  <c r="AN290" i="1"/>
  <c r="AM290" i="1"/>
  <c r="AL290" i="1"/>
  <c r="AK290" i="1"/>
  <c r="AJ290" i="1"/>
  <c r="AS290" i="1" s="1"/>
  <c r="AI290" i="1"/>
  <c r="AH290" i="1"/>
  <c r="AF290" i="1"/>
  <c r="AD290" i="1"/>
  <c r="AC290" i="1"/>
  <c r="AB290" i="1"/>
  <c r="AA290" i="1"/>
  <c r="AG290" i="1" s="1"/>
  <c r="Z290" i="1"/>
  <c r="Y290" i="1"/>
  <c r="X290" i="1"/>
  <c r="W290" i="1"/>
  <c r="V290" i="1"/>
  <c r="U290" i="1"/>
  <c r="T290" i="1"/>
  <c r="S290" i="1"/>
  <c r="AR290" i="1" s="1"/>
  <c r="R290" i="1"/>
  <c r="Q290" i="1"/>
  <c r="P290" i="1"/>
  <c r="O290" i="1"/>
  <c r="N290" i="1"/>
  <c r="M290" i="1"/>
  <c r="L290" i="1"/>
  <c r="K290" i="1"/>
  <c r="J290" i="1"/>
  <c r="I290" i="1"/>
  <c r="H290" i="1"/>
  <c r="G290" i="1"/>
  <c r="F290" i="1"/>
  <c r="E290" i="1"/>
  <c r="D290" i="1"/>
  <c r="C290" i="1"/>
  <c r="AN289" i="1"/>
  <c r="AM289" i="1"/>
  <c r="AL289" i="1"/>
  <c r="AK289" i="1"/>
  <c r="AJ289" i="1" s="1"/>
  <c r="AI289" i="1"/>
  <c r="AH289" i="1"/>
  <c r="AF289" i="1"/>
  <c r="AD289" i="1"/>
  <c r="AC289" i="1"/>
  <c r="AB289" i="1"/>
  <c r="AA289" i="1"/>
  <c r="AG289" i="1" s="1"/>
  <c r="AE289" i="1" s="1"/>
  <c r="Z289" i="1"/>
  <c r="Y289" i="1"/>
  <c r="X289" i="1"/>
  <c r="W289" i="1"/>
  <c r="V289" i="1"/>
  <c r="U289" i="1"/>
  <c r="T289" i="1"/>
  <c r="S289" i="1"/>
  <c r="R289" i="1"/>
  <c r="Q289" i="1"/>
  <c r="P289" i="1"/>
  <c r="O289" i="1"/>
  <c r="N289" i="1"/>
  <c r="M289" i="1"/>
  <c r="L289" i="1"/>
  <c r="K289" i="1"/>
  <c r="J289" i="1"/>
  <c r="I289" i="1"/>
  <c r="H289" i="1" s="1"/>
  <c r="G289" i="1"/>
  <c r="F289" i="1"/>
  <c r="E289" i="1"/>
  <c r="D289" i="1"/>
  <c r="C289" i="1"/>
  <c r="AJ288" i="1"/>
  <c r="AS288" i="1" s="1"/>
  <c r="AG288" i="1"/>
  <c r="AE288" i="1" s="1"/>
  <c r="Y288" i="1"/>
  <c r="AR288" i="1" s="1"/>
  <c r="S288" i="1"/>
  <c r="M288" i="1"/>
  <c r="H288" i="1"/>
  <c r="C288" i="1"/>
  <c r="AN287" i="1"/>
  <c r="AM287" i="1"/>
  <c r="AL287" i="1"/>
  <c r="AK287" i="1"/>
  <c r="AJ287" i="1" s="1"/>
  <c r="AS287" i="1" s="1"/>
  <c r="AI287" i="1"/>
  <c r="AH287" i="1"/>
  <c r="AF287" i="1"/>
  <c r="AD287" i="1"/>
  <c r="AC287" i="1"/>
  <c r="AB287" i="1"/>
  <c r="AA287" i="1"/>
  <c r="AG287" i="1" s="1"/>
  <c r="AE287" i="1" s="1"/>
  <c r="Z287" i="1"/>
  <c r="Y287" i="1"/>
  <c r="X287" i="1"/>
  <c r="W287" i="1"/>
  <c r="V287" i="1"/>
  <c r="U287" i="1"/>
  <c r="T287" i="1"/>
  <c r="S287" i="1"/>
  <c r="R287" i="1"/>
  <c r="Q287" i="1"/>
  <c r="P287" i="1"/>
  <c r="O287" i="1"/>
  <c r="N287" i="1"/>
  <c r="M287" i="1"/>
  <c r="L287" i="1"/>
  <c r="K287" i="1"/>
  <c r="J287" i="1"/>
  <c r="I287" i="1"/>
  <c r="H287" i="1" s="1"/>
  <c r="G287" i="1"/>
  <c r="F287" i="1"/>
  <c r="E287" i="1"/>
  <c r="D287" i="1"/>
  <c r="C287" i="1"/>
  <c r="AN286" i="1"/>
  <c r="AM286" i="1"/>
  <c r="AL286" i="1"/>
  <c r="AK286" i="1"/>
  <c r="AJ286" i="1" s="1"/>
  <c r="AS286" i="1" s="1"/>
  <c r="AI286" i="1"/>
  <c r="AH286" i="1"/>
  <c r="AF286" i="1"/>
  <c r="AD286" i="1"/>
  <c r="AC286" i="1"/>
  <c r="AB286" i="1"/>
  <c r="AA286" i="1"/>
  <c r="AG286" i="1" s="1"/>
  <c r="AE286" i="1" s="1"/>
  <c r="Z286" i="1"/>
  <c r="Y286" i="1"/>
  <c r="X286" i="1"/>
  <c r="W286" i="1"/>
  <c r="V286" i="1"/>
  <c r="U286" i="1"/>
  <c r="T286" i="1"/>
  <c r="S286" i="1"/>
  <c r="R286" i="1"/>
  <c r="Q286" i="1"/>
  <c r="P286" i="1"/>
  <c r="O286" i="1"/>
  <c r="N286" i="1"/>
  <c r="M286" i="1"/>
  <c r="L286" i="1"/>
  <c r="K286" i="1"/>
  <c r="J286" i="1"/>
  <c r="I286" i="1"/>
  <c r="H286" i="1" s="1"/>
  <c r="G286" i="1"/>
  <c r="F286" i="1"/>
  <c r="E286" i="1"/>
  <c r="D286" i="1"/>
  <c r="C286" i="1"/>
  <c r="AN285" i="1"/>
  <c r="AM285" i="1"/>
  <c r="AL285" i="1"/>
  <c r="AK285" i="1"/>
  <c r="AJ285" i="1" s="1"/>
  <c r="AS285" i="1" s="1"/>
  <c r="AI285" i="1"/>
  <c r="AH285" i="1"/>
  <c r="AF285" i="1"/>
  <c r="AD285" i="1"/>
  <c r="AC285" i="1"/>
  <c r="AB285" i="1"/>
  <c r="AA285" i="1"/>
  <c r="AG285" i="1" s="1"/>
  <c r="AE285" i="1" s="1"/>
  <c r="Z285" i="1"/>
  <c r="Y285" i="1"/>
  <c r="X285" i="1"/>
  <c r="W285" i="1"/>
  <c r="V285" i="1"/>
  <c r="U285" i="1"/>
  <c r="T285" i="1"/>
  <c r="S285" i="1"/>
  <c r="R285" i="1"/>
  <c r="Q285" i="1"/>
  <c r="P285" i="1"/>
  <c r="O285" i="1"/>
  <c r="N285" i="1"/>
  <c r="M285" i="1"/>
  <c r="L285" i="1"/>
  <c r="K285" i="1"/>
  <c r="J285" i="1"/>
  <c r="I285" i="1"/>
  <c r="H285" i="1" s="1"/>
  <c r="G285" i="1"/>
  <c r="F285" i="1"/>
  <c r="E285" i="1"/>
  <c r="D285" i="1"/>
  <c r="C285" i="1"/>
  <c r="AJ284" i="1"/>
  <c r="AG284" i="1"/>
  <c r="AE284" i="1" s="1"/>
  <c r="Y284" i="1"/>
  <c r="S284" i="1"/>
  <c r="M284" i="1"/>
  <c r="H284" i="1"/>
  <c r="C284" i="1"/>
  <c r="AN283" i="1"/>
  <c r="AM283" i="1"/>
  <c r="AM282" i="1" s="1"/>
  <c r="AL283" i="1"/>
  <c r="AK283" i="1"/>
  <c r="AJ283" i="1" s="1"/>
  <c r="AI283" i="1"/>
  <c r="AH283" i="1"/>
  <c r="AF283" i="1"/>
  <c r="AD283" i="1"/>
  <c r="AC283" i="1"/>
  <c r="AB283" i="1"/>
  <c r="AA283" i="1"/>
  <c r="AG283" i="1" s="1"/>
  <c r="AE283" i="1" s="1"/>
  <c r="Z283" i="1"/>
  <c r="Y283" i="1"/>
  <c r="X283" i="1"/>
  <c r="W283" i="1"/>
  <c r="V283" i="1"/>
  <c r="U283" i="1"/>
  <c r="T283" i="1"/>
  <c r="S283" i="1"/>
  <c r="R283" i="1"/>
  <c r="Q283" i="1"/>
  <c r="P283" i="1"/>
  <c r="O283" i="1"/>
  <c r="N283" i="1"/>
  <c r="M283" i="1"/>
  <c r="L283" i="1"/>
  <c r="K283" i="1"/>
  <c r="J283" i="1"/>
  <c r="I283" i="1"/>
  <c r="H283" i="1" s="1"/>
  <c r="G283" i="1"/>
  <c r="G282" i="1" s="1"/>
  <c r="G270" i="1" s="1"/>
  <c r="F283" i="1"/>
  <c r="E283" i="1"/>
  <c r="E282" i="1" s="1"/>
  <c r="D283" i="1"/>
  <c r="C283" i="1"/>
  <c r="AR283" i="1" s="1"/>
  <c r="AN282" i="1"/>
  <c r="AL282" i="1"/>
  <c r="AI282" i="1"/>
  <c r="AH282" i="1"/>
  <c r="AF282" i="1"/>
  <c r="AD282" i="1"/>
  <c r="AC282" i="1"/>
  <c r="AB282" i="1"/>
  <c r="AA282" i="1"/>
  <c r="AG282" i="1" s="1"/>
  <c r="AE282" i="1" s="1"/>
  <c r="Z282" i="1"/>
  <c r="Y282" i="1"/>
  <c r="X282" i="1"/>
  <c r="W282" i="1"/>
  <c r="V282" i="1"/>
  <c r="U282" i="1"/>
  <c r="T282" i="1"/>
  <c r="S282" i="1"/>
  <c r="R282" i="1"/>
  <c r="Q282" i="1"/>
  <c r="P282" i="1"/>
  <c r="O282" i="1"/>
  <c r="N282" i="1"/>
  <c r="M282" i="1"/>
  <c r="L282" i="1"/>
  <c r="K282" i="1"/>
  <c r="J282" i="1"/>
  <c r="I282" i="1"/>
  <c r="H282" i="1" s="1"/>
  <c r="F282" i="1"/>
  <c r="D282" i="1"/>
  <c r="AJ281" i="1"/>
  <c r="AG281" i="1"/>
  <c r="AE281" i="1" s="1"/>
  <c r="Y281" i="1"/>
  <c r="S281" i="1"/>
  <c r="Q281" i="1"/>
  <c r="M281" i="1" s="1"/>
  <c r="H281" i="1"/>
  <c r="AR281" i="1" s="1"/>
  <c r="C281" i="1"/>
  <c r="AS280" i="1"/>
  <c r="AJ280" i="1"/>
  <c r="AG280" i="1"/>
  <c r="AE280" i="1"/>
  <c r="Y280" i="1"/>
  <c r="S280" i="1"/>
  <c r="Q280" i="1"/>
  <c r="M280" i="1"/>
  <c r="H280" i="1"/>
  <c r="C280" i="1"/>
  <c r="AJ279" i="1"/>
  <c r="AH279" i="1"/>
  <c r="AH273" i="1" s="1"/>
  <c r="AH272" i="1" s="1"/>
  <c r="AH271" i="1" s="1"/>
  <c r="AH270" i="1" s="1"/>
  <c r="AG279" i="1"/>
  <c r="AE279" i="1"/>
  <c r="Y279" i="1"/>
  <c r="S279" i="1"/>
  <c r="S273" i="1" s="1"/>
  <c r="Q279" i="1"/>
  <c r="M279" i="1"/>
  <c r="H279" i="1"/>
  <c r="C279" i="1"/>
  <c r="AJ278" i="1"/>
  <c r="AS278" i="1" s="1"/>
  <c r="AG278" i="1"/>
  <c r="AE278" i="1" s="1"/>
  <c r="Y278" i="1"/>
  <c r="AR278" i="1" s="1"/>
  <c r="S278" i="1"/>
  <c r="M278" i="1"/>
  <c r="H278" i="1"/>
  <c r="C278" i="1"/>
  <c r="AJ277" i="1"/>
  <c r="AS277" i="1" s="1"/>
  <c r="AG277" i="1"/>
  <c r="AE277" i="1" s="1"/>
  <c r="Y277" i="1"/>
  <c r="AR277" i="1" s="1"/>
  <c r="S277" i="1"/>
  <c r="Q277" i="1"/>
  <c r="M277" i="1" s="1"/>
  <c r="H277" i="1"/>
  <c r="C277" i="1"/>
  <c r="AJ276" i="1"/>
  <c r="AS276" i="1" s="1"/>
  <c r="AH276" i="1"/>
  <c r="AG276" i="1"/>
  <c r="AE276" i="1" s="1"/>
  <c r="Y276" i="1"/>
  <c r="S276" i="1"/>
  <c r="Q276" i="1"/>
  <c r="M276" i="1" s="1"/>
  <c r="H276" i="1"/>
  <c r="C276" i="1"/>
  <c r="AS275" i="1"/>
  <c r="AJ275" i="1"/>
  <c r="AH275" i="1"/>
  <c r="AG275" i="1"/>
  <c r="AE275" i="1" s="1"/>
  <c r="Y275" i="1"/>
  <c r="S275" i="1"/>
  <c r="Q275" i="1"/>
  <c r="M275" i="1" s="1"/>
  <c r="H275" i="1"/>
  <c r="C275" i="1"/>
  <c r="AJ274" i="1"/>
  <c r="AH274" i="1"/>
  <c r="AG274" i="1"/>
  <c r="Y274" i="1"/>
  <c r="S274" i="1"/>
  <c r="Q274" i="1"/>
  <c r="H274" i="1"/>
  <c r="C274" i="1"/>
  <c r="AN273" i="1"/>
  <c r="AM273" i="1"/>
  <c r="AL273" i="1"/>
  <c r="AK273" i="1"/>
  <c r="AI273" i="1"/>
  <c r="AF273" i="1"/>
  <c r="AD273" i="1"/>
  <c r="AC273" i="1"/>
  <c r="AB273" i="1"/>
  <c r="AA273" i="1"/>
  <c r="Z273" i="1"/>
  <c r="X273" i="1"/>
  <c r="W273" i="1"/>
  <c r="V273" i="1"/>
  <c r="U273" i="1"/>
  <c r="T273" i="1"/>
  <c r="R273" i="1"/>
  <c r="P273" i="1"/>
  <c r="O273" i="1"/>
  <c r="N273" i="1"/>
  <c r="L273" i="1"/>
  <c r="K273" i="1"/>
  <c r="J273" i="1"/>
  <c r="I273" i="1"/>
  <c r="H273" i="1"/>
  <c r="G273" i="1"/>
  <c r="F273" i="1"/>
  <c r="E273" i="1"/>
  <c r="D273" i="1"/>
  <c r="C273" i="1" s="1"/>
  <c r="AN272" i="1"/>
  <c r="AM272" i="1"/>
  <c r="AL272" i="1"/>
  <c r="AK272" i="1"/>
  <c r="AI272" i="1"/>
  <c r="AF272" i="1"/>
  <c r="AF271" i="1" s="1"/>
  <c r="AD272" i="1"/>
  <c r="AC272" i="1"/>
  <c r="AB272" i="1"/>
  <c r="AA272" i="1"/>
  <c r="Z272" i="1"/>
  <c r="X272" i="1"/>
  <c r="X271" i="1" s="1"/>
  <c r="X270" i="1" s="1"/>
  <c r="W272" i="1"/>
  <c r="V272" i="1"/>
  <c r="V271" i="1" s="1"/>
  <c r="V270" i="1" s="1"/>
  <c r="U272" i="1"/>
  <c r="T272" i="1"/>
  <c r="T271" i="1" s="1"/>
  <c r="R272" i="1"/>
  <c r="P272" i="1"/>
  <c r="P271" i="1" s="1"/>
  <c r="P270" i="1" s="1"/>
  <c r="O272" i="1"/>
  <c r="N272" i="1"/>
  <c r="N271" i="1" s="1"/>
  <c r="L272" i="1"/>
  <c r="K272" i="1"/>
  <c r="J272" i="1"/>
  <c r="I272" i="1"/>
  <c r="H272" i="1"/>
  <c r="G272" i="1"/>
  <c r="F272" i="1"/>
  <c r="E272" i="1"/>
  <c r="D272" i="1"/>
  <c r="C272" i="1" s="1"/>
  <c r="AN271" i="1"/>
  <c r="AM271" i="1"/>
  <c r="AL271" i="1"/>
  <c r="AK271" i="1"/>
  <c r="AI271" i="1"/>
  <c r="AD271" i="1"/>
  <c r="AC271" i="1"/>
  <c r="AB271" i="1"/>
  <c r="AA271" i="1"/>
  <c r="Z271" i="1"/>
  <c r="Y271" i="1"/>
  <c r="W271" i="1"/>
  <c r="U271" i="1"/>
  <c r="R271" i="1"/>
  <c r="O271" i="1"/>
  <c r="L271" i="1"/>
  <c r="K271" i="1"/>
  <c r="J271" i="1"/>
  <c r="I271" i="1"/>
  <c r="H271" i="1" s="1"/>
  <c r="G271" i="1"/>
  <c r="F271" i="1"/>
  <c r="E271" i="1"/>
  <c r="D271" i="1"/>
  <c r="C271" i="1"/>
  <c r="AN270" i="1"/>
  <c r="AM270" i="1"/>
  <c r="AL270" i="1"/>
  <c r="AK270" i="1"/>
  <c r="AI270" i="1"/>
  <c r="AD270" i="1"/>
  <c r="AC270" i="1"/>
  <c r="AB270" i="1"/>
  <c r="AA270" i="1"/>
  <c r="Z270" i="1"/>
  <c r="Y270" i="1"/>
  <c r="W270" i="1"/>
  <c r="U270" i="1"/>
  <c r="R270" i="1"/>
  <c r="O270" i="1"/>
  <c r="L270" i="1"/>
  <c r="K270" i="1"/>
  <c r="J270" i="1"/>
  <c r="I270" i="1"/>
  <c r="H270" i="1" s="1"/>
  <c r="F270" i="1"/>
  <c r="D270" i="1"/>
  <c r="AJ269" i="1"/>
  <c r="AS269" i="1" s="1"/>
  <c r="AH269" i="1"/>
  <c r="AG269" i="1"/>
  <c r="AE269" i="1"/>
  <c r="Y269" i="1"/>
  <c r="S269" i="1"/>
  <c r="AR269" i="1" s="1"/>
  <c r="Q269" i="1"/>
  <c r="M269" i="1"/>
  <c r="H269" i="1"/>
  <c r="AJ268" i="1"/>
  <c r="AH268" i="1"/>
  <c r="AG268" i="1"/>
  <c r="AE268" i="1" s="1"/>
  <c r="Y268" i="1"/>
  <c r="S268" i="1"/>
  <c r="AR268" i="1" s="1"/>
  <c r="Q268" i="1"/>
  <c r="M268" i="1" s="1"/>
  <c r="H268" i="1"/>
  <c r="AJ267" i="1"/>
  <c r="AS267" i="1" s="1"/>
  <c r="AH267" i="1"/>
  <c r="AG267" i="1"/>
  <c r="AF267" i="1"/>
  <c r="AE267" i="1" s="1"/>
  <c r="Y267" i="1"/>
  <c r="AR267" i="1" s="1"/>
  <c r="S267" i="1"/>
  <c r="Q267" i="1"/>
  <c r="M267" i="1" s="1"/>
  <c r="H267" i="1"/>
  <c r="AJ266" i="1"/>
  <c r="AS266" i="1" s="1"/>
  <c r="AH266" i="1"/>
  <c r="AG266" i="1"/>
  <c r="AE266" i="1"/>
  <c r="Y266" i="1"/>
  <c r="S266" i="1"/>
  <c r="AR266" i="1" s="1"/>
  <c r="M266" i="1"/>
  <c r="H266" i="1"/>
  <c r="AJ265" i="1"/>
  <c r="AS265" i="1" s="1"/>
  <c r="AH265" i="1"/>
  <c r="AG265" i="1"/>
  <c r="AE265" i="1"/>
  <c r="Y265" i="1"/>
  <c r="S265" i="1"/>
  <c r="AR265" i="1" s="1"/>
  <c r="Q265" i="1"/>
  <c r="M265" i="1"/>
  <c r="H265" i="1"/>
  <c r="AJ264" i="1"/>
  <c r="AS264" i="1" s="1"/>
  <c r="AE264" i="1"/>
  <c r="Y264" i="1"/>
  <c r="S264" i="1"/>
  <c r="M264" i="1"/>
  <c r="H264" i="1"/>
  <c r="C264" i="1"/>
  <c r="AH263" i="1"/>
  <c r="AG263" i="1"/>
  <c r="AE263" i="1" s="1"/>
  <c r="AA263" i="1"/>
  <c r="S263" i="1"/>
  <c r="Q263" i="1"/>
  <c r="M263" i="1"/>
  <c r="H263" i="1"/>
  <c r="C263" i="1"/>
  <c r="AJ262" i="1"/>
  <c r="AS262" i="1" s="1"/>
  <c r="AH262" i="1"/>
  <c r="AG262" i="1"/>
  <c r="AE262" i="1"/>
  <c r="Y262" i="1"/>
  <c r="S262" i="1"/>
  <c r="AR262" i="1" s="1"/>
  <c r="Q262" i="1"/>
  <c r="M262" i="1"/>
  <c r="H262" i="1"/>
  <c r="C262" i="1"/>
  <c r="AJ261" i="1"/>
  <c r="AE261" i="1"/>
  <c r="Y261" i="1"/>
  <c r="S261" i="1"/>
  <c r="AR261" i="1" s="1"/>
  <c r="M261" i="1"/>
  <c r="H261" i="1"/>
  <c r="H257" i="1" s="1"/>
  <c r="C261" i="1"/>
  <c r="AS260" i="1"/>
  <c r="AJ260" i="1"/>
  <c r="AH260" i="1"/>
  <c r="AG260" i="1"/>
  <c r="AE260" i="1" s="1"/>
  <c r="Y260" i="1"/>
  <c r="S260" i="1"/>
  <c r="M260" i="1"/>
  <c r="H260" i="1"/>
  <c r="C260" i="1"/>
  <c r="AJ259" i="1"/>
  <c r="AS259" i="1" s="1"/>
  <c r="AH259" i="1"/>
  <c r="AG259" i="1"/>
  <c r="AE259" i="1"/>
  <c r="Y259" i="1"/>
  <c r="S259" i="1"/>
  <c r="AR259" i="1" s="1"/>
  <c r="Q259" i="1"/>
  <c r="M259" i="1"/>
  <c r="H259" i="1"/>
  <c r="C259" i="1"/>
  <c r="AJ258" i="1"/>
  <c r="AH258" i="1"/>
  <c r="AH257" i="1" s="1"/>
  <c r="AG258" i="1"/>
  <c r="AE258" i="1"/>
  <c r="AE257" i="1" s="1"/>
  <c r="Y258" i="1"/>
  <c r="S258" i="1"/>
  <c r="AR258" i="1" s="1"/>
  <c r="Q258" i="1"/>
  <c r="M258" i="1"/>
  <c r="M257" i="1" s="1"/>
  <c r="M247" i="1" s="1"/>
  <c r="AN257" i="1"/>
  <c r="AM257" i="1"/>
  <c r="AK257" i="1"/>
  <c r="AK247" i="1" s="1"/>
  <c r="AK246" i="1" s="1"/>
  <c r="AI257" i="1"/>
  <c r="AG257" i="1"/>
  <c r="AD257" i="1"/>
  <c r="AC257" i="1"/>
  <c r="AB257" i="1"/>
  <c r="AA257" i="1"/>
  <c r="Z257" i="1"/>
  <c r="X257" i="1"/>
  <c r="W257" i="1"/>
  <c r="V257" i="1"/>
  <c r="U257" i="1"/>
  <c r="T257" i="1"/>
  <c r="R257" i="1"/>
  <c r="Q257" i="1"/>
  <c r="P257" i="1"/>
  <c r="O257" i="1"/>
  <c r="N257" i="1"/>
  <c r="L257" i="1"/>
  <c r="K257" i="1"/>
  <c r="J257" i="1"/>
  <c r="I257" i="1"/>
  <c r="G257" i="1"/>
  <c r="G247" i="1" s="1"/>
  <c r="G246" i="1" s="1"/>
  <c r="G245" i="1" s="1"/>
  <c r="F257" i="1"/>
  <c r="E257" i="1"/>
  <c r="E247" i="1" s="1"/>
  <c r="D257" i="1"/>
  <c r="C257" i="1"/>
  <c r="AJ256" i="1"/>
  <c r="AS256" i="1" s="1"/>
  <c r="AF256" i="1"/>
  <c r="AE256" i="1" s="1"/>
  <c r="Y256" i="1"/>
  <c r="AR256" i="1" s="1"/>
  <c r="S256" i="1"/>
  <c r="Q256" i="1"/>
  <c r="M256" i="1" s="1"/>
  <c r="H256" i="1"/>
  <c r="C256" i="1"/>
  <c r="AJ255" i="1"/>
  <c r="AS255" i="1" s="1"/>
  <c r="AF255" i="1"/>
  <c r="AE255" i="1"/>
  <c r="Y255" i="1"/>
  <c r="S255" i="1"/>
  <c r="Q255" i="1"/>
  <c r="M255" i="1"/>
  <c r="H255" i="1"/>
  <c r="C255" i="1"/>
  <c r="AJ254" i="1"/>
  <c r="AS254" i="1" s="1"/>
  <c r="AH254" i="1"/>
  <c r="AG254" i="1"/>
  <c r="AE254" i="1"/>
  <c r="Y254" i="1"/>
  <c r="S254" i="1"/>
  <c r="AR254" i="1" s="1"/>
  <c r="Q254" i="1"/>
  <c r="M254" i="1"/>
  <c r="H254" i="1"/>
  <c r="C254" i="1"/>
  <c r="AJ253" i="1"/>
  <c r="AH253" i="1"/>
  <c r="AG253" i="1"/>
  <c r="AE253" i="1"/>
  <c r="Y253" i="1"/>
  <c r="S253" i="1"/>
  <c r="AR253" i="1" s="1"/>
  <c r="Q253" i="1"/>
  <c r="M253" i="1"/>
  <c r="H253" i="1"/>
  <c r="C253" i="1"/>
  <c r="AJ252" i="1"/>
  <c r="AS252" i="1" s="1"/>
  <c r="AH252" i="1"/>
  <c r="AG252" i="1"/>
  <c r="AE252" i="1"/>
  <c r="Y252" i="1"/>
  <c r="S252" i="1"/>
  <c r="AR252" i="1" s="1"/>
  <c r="Q252" i="1"/>
  <c r="M252" i="1"/>
  <c r="H252" i="1"/>
  <c r="C252" i="1"/>
  <c r="AJ251" i="1"/>
  <c r="AE251" i="1"/>
  <c r="Y251" i="1"/>
  <c r="S251" i="1"/>
  <c r="AR251" i="1" s="1"/>
  <c r="Q251" i="1"/>
  <c r="M251" i="1"/>
  <c r="H251" i="1"/>
  <c r="C251" i="1"/>
  <c r="AJ250" i="1"/>
  <c r="AH250" i="1"/>
  <c r="AG250" i="1"/>
  <c r="AF250" i="1"/>
  <c r="Y250" i="1"/>
  <c r="AR250" i="1" s="1"/>
  <c r="S250" i="1"/>
  <c r="Q250" i="1"/>
  <c r="M250" i="1" s="1"/>
  <c r="H250" i="1"/>
  <c r="H248" i="1" s="1"/>
  <c r="C250" i="1"/>
  <c r="AJ249" i="1"/>
  <c r="AJ248" i="1" s="1"/>
  <c r="AG249" i="1"/>
  <c r="AE249" i="1"/>
  <c r="Y249" i="1"/>
  <c r="S249" i="1"/>
  <c r="Q249" i="1"/>
  <c r="M249" i="1"/>
  <c r="H249" i="1"/>
  <c r="C249" i="1"/>
  <c r="C248" i="1" s="1"/>
  <c r="AN248" i="1"/>
  <c r="AM248" i="1"/>
  <c r="AL248" i="1"/>
  <c r="AK248" i="1"/>
  <c r="AI248" i="1"/>
  <c r="AD248" i="1"/>
  <c r="AC248" i="1"/>
  <c r="AB248" i="1"/>
  <c r="AA248" i="1"/>
  <c r="AG248" i="1" s="1"/>
  <c r="AG247" i="1" s="1"/>
  <c r="AG246" i="1" s="1"/>
  <c r="AG245" i="1" s="1"/>
  <c r="Z248" i="1"/>
  <c r="Y248" i="1"/>
  <c r="X248" i="1"/>
  <c r="W248" i="1"/>
  <c r="V248" i="1"/>
  <c r="U248" i="1"/>
  <c r="T248" i="1"/>
  <c r="S248" i="1"/>
  <c r="AR248" i="1" s="1"/>
  <c r="R248" i="1"/>
  <c r="Q248" i="1"/>
  <c r="P248" i="1"/>
  <c r="O248" i="1"/>
  <c r="N248" i="1"/>
  <c r="M248" i="1"/>
  <c r="L248" i="1"/>
  <c r="K248" i="1"/>
  <c r="J248" i="1"/>
  <c r="I248" i="1"/>
  <c r="G248" i="1"/>
  <c r="F248" i="1"/>
  <c r="E248" i="1"/>
  <c r="D248" i="1"/>
  <c r="AN247" i="1"/>
  <c r="AM247" i="1"/>
  <c r="AI247" i="1"/>
  <c r="AD247" i="1"/>
  <c r="AC247" i="1"/>
  <c r="AB247" i="1"/>
  <c r="AA247" i="1"/>
  <c r="Z247" i="1"/>
  <c r="X247" i="1"/>
  <c r="W247" i="1"/>
  <c r="V247" i="1"/>
  <c r="U247" i="1"/>
  <c r="T247" i="1"/>
  <c r="R247" i="1"/>
  <c r="Q247" i="1"/>
  <c r="P247" i="1"/>
  <c r="O247" i="1"/>
  <c r="N247" i="1"/>
  <c r="L247" i="1"/>
  <c r="K247" i="1"/>
  <c r="J247" i="1"/>
  <c r="I247" i="1"/>
  <c r="H247" i="1" s="1"/>
  <c r="F247" i="1"/>
  <c r="D247" i="1"/>
  <c r="AN246" i="1"/>
  <c r="AM246" i="1"/>
  <c r="AI246" i="1"/>
  <c r="AD246" i="1"/>
  <c r="AC246" i="1"/>
  <c r="AB246" i="1"/>
  <c r="AA246" i="1"/>
  <c r="Z246" i="1"/>
  <c r="Y246" i="1"/>
  <c r="X246" i="1"/>
  <c r="W246" i="1"/>
  <c r="V246" i="1"/>
  <c r="U246" i="1"/>
  <c r="T246" i="1"/>
  <c r="S246" i="1"/>
  <c r="R246" i="1"/>
  <c r="Q246" i="1"/>
  <c r="P246" i="1"/>
  <c r="O246" i="1"/>
  <c r="N246" i="1"/>
  <c r="M246" i="1"/>
  <c r="L246" i="1"/>
  <c r="K246" i="1"/>
  <c r="J246" i="1"/>
  <c r="I246" i="1"/>
  <c r="H246" i="1" s="1"/>
  <c r="F246" i="1"/>
  <c r="D246" i="1"/>
  <c r="AN245" i="1"/>
  <c r="AM245" i="1"/>
  <c r="AI245" i="1"/>
  <c r="AD245" i="1"/>
  <c r="AC245" i="1"/>
  <c r="AB245" i="1"/>
  <c r="AA245" i="1"/>
  <c r="Z245" i="1"/>
  <c r="Y245" i="1"/>
  <c r="X245" i="1"/>
  <c r="W245" i="1"/>
  <c r="V245" i="1"/>
  <c r="U245" i="1"/>
  <c r="T245" i="1"/>
  <c r="S245" i="1"/>
  <c r="R245" i="1"/>
  <c r="Q245" i="1"/>
  <c r="P245" i="1"/>
  <c r="O245" i="1"/>
  <c r="N245" i="1"/>
  <c r="M245" i="1"/>
  <c r="L245" i="1"/>
  <c r="K245" i="1"/>
  <c r="J245" i="1"/>
  <c r="I245" i="1"/>
  <c r="H245" i="1" s="1"/>
  <c r="F245" i="1"/>
  <c r="D245" i="1"/>
  <c r="AR244" i="1"/>
  <c r="AJ244" i="1"/>
  <c r="AG244" i="1"/>
  <c r="AE244" i="1" s="1"/>
  <c r="AE242" i="1" s="1"/>
  <c r="Y244" i="1"/>
  <c r="Y242" i="1" s="1"/>
  <c r="S244" i="1"/>
  <c r="M244" i="1"/>
  <c r="M242" i="1" s="1"/>
  <c r="H244" i="1"/>
  <c r="C244" i="1"/>
  <c r="C242" i="1" s="1"/>
  <c r="AS243" i="1"/>
  <c r="AR243" i="1"/>
  <c r="AG243" i="1"/>
  <c r="AP242" i="1"/>
  <c r="AO242" i="1"/>
  <c r="AN242" i="1"/>
  <c r="AM242" i="1"/>
  <c r="AL242" i="1"/>
  <c r="AK242" i="1"/>
  <c r="AJ242" i="1"/>
  <c r="AS242" i="1" s="1"/>
  <c r="AI242" i="1"/>
  <c r="AH242" i="1"/>
  <c r="AF242" i="1"/>
  <c r="AD242" i="1"/>
  <c r="AC242" i="1"/>
  <c r="AB242" i="1"/>
  <c r="AA242" i="1"/>
  <c r="Z242" i="1"/>
  <c r="X242" i="1"/>
  <c r="W242" i="1"/>
  <c r="V242" i="1"/>
  <c r="U242" i="1"/>
  <c r="T242" i="1"/>
  <c r="S242" i="1"/>
  <c r="R242" i="1"/>
  <c r="Q242" i="1"/>
  <c r="P242" i="1"/>
  <c r="O242" i="1"/>
  <c r="N242" i="1"/>
  <c r="L242" i="1"/>
  <c r="K242" i="1"/>
  <c r="J242" i="1"/>
  <c r="I242" i="1"/>
  <c r="H242" i="1"/>
  <c r="G242" i="1"/>
  <c r="F242" i="1"/>
  <c r="E242" i="1"/>
  <c r="D242" i="1"/>
  <c r="AE241" i="1"/>
  <c r="AS241" i="1" s="1"/>
  <c r="Y241" i="1"/>
  <c r="S241" i="1"/>
  <c r="AR241" i="1" s="1"/>
  <c r="Q241" i="1"/>
  <c r="M241" i="1"/>
  <c r="C241" i="1"/>
  <c r="AS240" i="1"/>
  <c r="AJ240" i="1"/>
  <c r="AG240" i="1"/>
  <c r="AE240" i="1"/>
  <c r="Y240" i="1"/>
  <c r="S240" i="1"/>
  <c r="Q240" i="1"/>
  <c r="M240" i="1"/>
  <c r="H240" i="1"/>
  <c r="C240" i="1"/>
  <c r="AN239" i="1"/>
  <c r="AM239" i="1"/>
  <c r="AL239" i="1"/>
  <c r="AK239" i="1"/>
  <c r="AJ239" i="1" s="1"/>
  <c r="AS239" i="1" s="1"/>
  <c r="AI239" i="1"/>
  <c r="AH239" i="1"/>
  <c r="AG239" i="1"/>
  <c r="AF239" i="1"/>
  <c r="AE239" i="1"/>
  <c r="AD239" i="1"/>
  <c r="AC239" i="1"/>
  <c r="AB239" i="1"/>
  <c r="AA239" i="1"/>
  <c r="Z239" i="1"/>
  <c r="Y239" i="1"/>
  <c r="X239" i="1"/>
  <c r="W239" i="1"/>
  <c r="V239" i="1"/>
  <c r="U239" i="1"/>
  <c r="T239" i="1"/>
  <c r="S239" i="1"/>
  <c r="R239" i="1"/>
  <c r="Q239" i="1"/>
  <c r="P239" i="1"/>
  <c r="O239" i="1"/>
  <c r="N239" i="1"/>
  <c r="M239" i="1"/>
  <c r="L239" i="1"/>
  <c r="K239" i="1"/>
  <c r="J239" i="1"/>
  <c r="I239" i="1"/>
  <c r="H239" i="1" s="1"/>
  <c r="G239" i="1"/>
  <c r="F239" i="1"/>
  <c r="E239" i="1"/>
  <c r="D239" i="1"/>
  <c r="C239" i="1"/>
  <c r="AR239" i="1" s="1"/>
  <c r="AJ238" i="1"/>
  <c r="AS238" i="1" s="1"/>
  <c r="AG238" i="1"/>
  <c r="AE238" i="1" s="1"/>
  <c r="Y238" i="1"/>
  <c r="AR238" i="1" s="1"/>
  <c r="S238" i="1"/>
  <c r="M238" i="1"/>
  <c r="H238" i="1"/>
  <c r="C238" i="1"/>
  <c r="AN237" i="1"/>
  <c r="AM237" i="1"/>
  <c r="AL237" i="1"/>
  <c r="AK237" i="1"/>
  <c r="AJ237" i="1" s="1"/>
  <c r="AI237" i="1"/>
  <c r="AI236" i="1" s="1"/>
  <c r="AH237" i="1"/>
  <c r="AF237" i="1"/>
  <c r="AD237" i="1"/>
  <c r="AC237" i="1"/>
  <c r="AC236" i="1" s="1"/>
  <c r="AC235" i="1" s="1"/>
  <c r="AC234" i="1" s="1"/>
  <c r="AB237" i="1"/>
  <c r="AA237" i="1"/>
  <c r="AG237" i="1" s="1"/>
  <c r="AE237" i="1" s="1"/>
  <c r="Z237" i="1"/>
  <c r="Y237" i="1"/>
  <c r="X237" i="1"/>
  <c r="W237" i="1"/>
  <c r="W236" i="1" s="1"/>
  <c r="W235" i="1" s="1"/>
  <c r="W234" i="1" s="1"/>
  <c r="V237" i="1"/>
  <c r="U237" i="1"/>
  <c r="U236" i="1" s="1"/>
  <c r="T237" i="1"/>
  <c r="S237" i="1"/>
  <c r="AR237" i="1" s="1"/>
  <c r="R237" i="1"/>
  <c r="Q237" i="1"/>
  <c r="Q236" i="1" s="1"/>
  <c r="Q235" i="1" s="1"/>
  <c r="Q234" i="1" s="1"/>
  <c r="P237" i="1"/>
  <c r="O237" i="1"/>
  <c r="O236" i="1" s="1"/>
  <c r="N237" i="1"/>
  <c r="M237" i="1"/>
  <c r="L237" i="1"/>
  <c r="K237" i="1"/>
  <c r="K236" i="1" s="1"/>
  <c r="K235" i="1" s="1"/>
  <c r="K234" i="1" s="1"/>
  <c r="J237" i="1"/>
  <c r="I237" i="1"/>
  <c r="H237" i="1" s="1"/>
  <c r="G237" i="1"/>
  <c r="F237" i="1"/>
  <c r="E237" i="1"/>
  <c r="D237" i="1"/>
  <c r="C237" i="1"/>
  <c r="AN236" i="1"/>
  <c r="AM236" i="1"/>
  <c r="AM235" i="1" s="1"/>
  <c r="AM234" i="1" s="1"/>
  <c r="AM195" i="1" s="1"/>
  <c r="AL236" i="1"/>
  <c r="AK236" i="1"/>
  <c r="AJ236" i="1" s="1"/>
  <c r="AH236" i="1"/>
  <c r="AG236" i="1"/>
  <c r="AF236" i="1"/>
  <c r="AD236" i="1"/>
  <c r="AB236" i="1"/>
  <c r="Z236" i="1"/>
  <c r="X236" i="1"/>
  <c r="V236" i="1"/>
  <c r="T236" i="1"/>
  <c r="R236" i="1"/>
  <c r="P236" i="1"/>
  <c r="N236" i="1"/>
  <c r="L236" i="1"/>
  <c r="J236" i="1"/>
  <c r="G236" i="1"/>
  <c r="G235" i="1" s="1"/>
  <c r="G234" i="1" s="1"/>
  <c r="F236" i="1"/>
  <c r="E236" i="1"/>
  <c r="E235" i="1" s="1"/>
  <c r="D236" i="1"/>
  <c r="C236" i="1"/>
  <c r="AN235" i="1"/>
  <c r="AL235" i="1"/>
  <c r="AH235" i="1"/>
  <c r="AG235" i="1"/>
  <c r="AG234" i="1" s="1"/>
  <c r="AF235" i="1"/>
  <c r="AD235" i="1"/>
  <c r="AB235" i="1"/>
  <c r="Z235" i="1"/>
  <c r="X235" i="1"/>
  <c r="V235" i="1"/>
  <c r="T235" i="1"/>
  <c r="R235" i="1"/>
  <c r="P235" i="1"/>
  <c r="N235" i="1"/>
  <c r="L235" i="1"/>
  <c r="J235" i="1"/>
  <c r="F235" i="1"/>
  <c r="D235" i="1"/>
  <c r="AN234" i="1"/>
  <c r="AL234" i="1"/>
  <c r="AH234" i="1"/>
  <c r="AF234" i="1"/>
  <c r="AD234" i="1"/>
  <c r="AB234" i="1"/>
  <c r="Z234" i="1"/>
  <c r="X234" i="1"/>
  <c r="V234" i="1"/>
  <c r="T234" i="1"/>
  <c r="R234" i="1"/>
  <c r="P234" i="1"/>
  <c r="N234" i="1"/>
  <c r="L234" i="1"/>
  <c r="J234" i="1"/>
  <c r="F234" i="1"/>
  <c r="D234" i="1"/>
  <c r="AM233" i="1"/>
  <c r="AL233" i="1"/>
  <c r="AE233" i="1"/>
  <c r="Y233" i="1"/>
  <c r="S233" i="1"/>
  <c r="AR233" i="1" s="1"/>
  <c r="M233" i="1"/>
  <c r="H233" i="1"/>
  <c r="C233" i="1"/>
  <c r="AS232" i="1"/>
  <c r="AR232" i="1"/>
  <c r="AG232" i="1"/>
  <c r="AN231" i="1"/>
  <c r="AM231" i="1"/>
  <c r="AM230" i="1" s="1"/>
  <c r="AK231" i="1"/>
  <c r="AI231" i="1"/>
  <c r="AI230" i="1" s="1"/>
  <c r="AH231" i="1"/>
  <c r="AF231" i="1"/>
  <c r="AD231" i="1"/>
  <c r="AD230" i="1" s="1"/>
  <c r="AC231" i="1"/>
  <c r="AB231" i="1"/>
  <c r="AB230" i="1" s="1"/>
  <c r="AA231" i="1"/>
  <c r="Z231" i="1"/>
  <c r="X231" i="1"/>
  <c r="X230" i="1" s="1"/>
  <c r="W231" i="1"/>
  <c r="V231" i="1"/>
  <c r="V230" i="1" s="1"/>
  <c r="U231" i="1"/>
  <c r="T231" i="1"/>
  <c r="R231" i="1"/>
  <c r="R230" i="1" s="1"/>
  <c r="Q231" i="1"/>
  <c r="P231" i="1"/>
  <c r="P230" i="1" s="1"/>
  <c r="O231" i="1"/>
  <c r="N231" i="1"/>
  <c r="L231" i="1"/>
  <c r="L230" i="1" s="1"/>
  <c r="K231" i="1"/>
  <c r="J231" i="1"/>
  <c r="J230" i="1" s="1"/>
  <c r="I231" i="1"/>
  <c r="H231" i="1"/>
  <c r="G231" i="1"/>
  <c r="F231" i="1"/>
  <c r="F230" i="1" s="1"/>
  <c r="E231" i="1"/>
  <c r="D231" i="1"/>
  <c r="AN230" i="1"/>
  <c r="AN229" i="1" s="1"/>
  <c r="AH230" i="1"/>
  <c r="AH229" i="1" s="1"/>
  <c r="AC230" i="1"/>
  <c r="AC229" i="1" s="1"/>
  <c r="AC228" i="1" s="1"/>
  <c r="AC227" i="1" s="1"/>
  <c r="AC195" i="1" s="1"/>
  <c r="AA230" i="1"/>
  <c r="W230" i="1"/>
  <c r="U230" i="1"/>
  <c r="U229" i="1" s="1"/>
  <c r="U228" i="1" s="1"/>
  <c r="U227" i="1" s="1"/>
  <c r="Q230" i="1"/>
  <c r="Q229" i="1" s="1"/>
  <c r="Q228" i="1" s="1"/>
  <c r="Q227" i="1" s="1"/>
  <c r="O230" i="1"/>
  <c r="K230" i="1"/>
  <c r="I230" i="1"/>
  <c r="H230" i="1" s="1"/>
  <c r="G230" i="1"/>
  <c r="E230" i="1"/>
  <c r="E229" i="1" s="1"/>
  <c r="E228" i="1" s="1"/>
  <c r="E227" i="1" s="1"/>
  <c r="AM229" i="1"/>
  <c r="AI229" i="1"/>
  <c r="AD229" i="1"/>
  <c r="AD228" i="1" s="1"/>
  <c r="AD227" i="1" s="1"/>
  <c r="AD195" i="1" s="1"/>
  <c r="AB229" i="1"/>
  <c r="AB228" i="1" s="1"/>
  <c r="AB227" i="1" s="1"/>
  <c r="AB195" i="1" s="1"/>
  <c r="AA229" i="1"/>
  <c r="X229" i="1"/>
  <c r="X228" i="1" s="1"/>
  <c r="X227" i="1" s="1"/>
  <c r="X195" i="1" s="1"/>
  <c r="W229" i="1"/>
  <c r="V229" i="1"/>
  <c r="V228" i="1" s="1"/>
  <c r="V227" i="1" s="1"/>
  <c r="V195" i="1" s="1"/>
  <c r="R229" i="1"/>
  <c r="R228" i="1" s="1"/>
  <c r="R227" i="1" s="1"/>
  <c r="R195" i="1" s="1"/>
  <c r="P229" i="1"/>
  <c r="P228" i="1" s="1"/>
  <c r="P227" i="1" s="1"/>
  <c r="P195" i="1" s="1"/>
  <c r="O229" i="1"/>
  <c r="L229" i="1"/>
  <c r="L228" i="1" s="1"/>
  <c r="L227" i="1" s="1"/>
  <c r="L195" i="1" s="1"/>
  <c r="K229" i="1"/>
  <c r="J229" i="1"/>
  <c r="J228" i="1" s="1"/>
  <c r="J227" i="1" s="1"/>
  <c r="J195" i="1" s="1"/>
  <c r="G229" i="1"/>
  <c r="F229" i="1"/>
  <c r="F228" i="1" s="1"/>
  <c r="F227" i="1" s="1"/>
  <c r="F195" i="1" s="1"/>
  <c r="AN228" i="1"/>
  <c r="AN227" i="1" s="1"/>
  <c r="AN195" i="1" s="1"/>
  <c r="AM228" i="1"/>
  <c r="AI228" i="1"/>
  <c r="AH228" i="1"/>
  <c r="AH227" i="1" s="1"/>
  <c r="AA228" i="1"/>
  <c r="AA227" i="1" s="1"/>
  <c r="W228" i="1"/>
  <c r="W227" i="1" s="1"/>
  <c r="W195" i="1" s="1"/>
  <c r="O228" i="1"/>
  <c r="O227" i="1" s="1"/>
  <c r="K228" i="1"/>
  <c r="K227" i="1" s="1"/>
  <c r="K195" i="1" s="1"/>
  <c r="G228" i="1"/>
  <c r="G227" i="1" s="1"/>
  <c r="G195" i="1" s="1"/>
  <c r="AM227" i="1"/>
  <c r="AI227" i="1"/>
  <c r="AJ226" i="1"/>
  <c r="AG226" i="1"/>
  <c r="AE226" i="1"/>
  <c r="Y226" i="1"/>
  <c r="S226" i="1"/>
  <c r="M226" i="1"/>
  <c r="AN225" i="1"/>
  <c r="AM225" i="1"/>
  <c r="AL225" i="1"/>
  <c r="AK225" i="1"/>
  <c r="AJ225" i="1"/>
  <c r="AI225" i="1"/>
  <c r="AH225" i="1"/>
  <c r="AG225" i="1"/>
  <c r="AF225" i="1"/>
  <c r="AE225" i="1" s="1"/>
  <c r="AD225" i="1"/>
  <c r="AC225" i="1"/>
  <c r="AB225" i="1"/>
  <c r="AA225" i="1"/>
  <c r="Z225" i="1"/>
  <c r="Y225" i="1" s="1"/>
  <c r="X225" i="1"/>
  <c r="W225" i="1"/>
  <c r="V225" i="1"/>
  <c r="U225" i="1"/>
  <c r="T225" i="1"/>
  <c r="S225" i="1" s="1"/>
  <c r="R225" i="1"/>
  <c r="Q225" i="1"/>
  <c r="P225" i="1"/>
  <c r="O225" i="1"/>
  <c r="N225" i="1"/>
  <c r="M225" i="1"/>
  <c r="AN224" i="1"/>
  <c r="AM224" i="1"/>
  <c r="AL224" i="1"/>
  <c r="AK224" i="1"/>
  <c r="AJ224" i="1"/>
  <c r="AI224" i="1"/>
  <c r="AH224" i="1"/>
  <c r="AG224" i="1"/>
  <c r="AF224" i="1"/>
  <c r="AE224" i="1" s="1"/>
  <c r="AD224" i="1"/>
  <c r="AC224" i="1"/>
  <c r="AB224" i="1"/>
  <c r="AA224" i="1"/>
  <c r="Z224" i="1"/>
  <c r="Y224" i="1" s="1"/>
  <c r="X224" i="1"/>
  <c r="W224" i="1"/>
  <c r="V224" i="1"/>
  <c r="U224" i="1"/>
  <c r="T224" i="1"/>
  <c r="S224" i="1" s="1"/>
  <c r="R224" i="1"/>
  <c r="Q224" i="1"/>
  <c r="P224" i="1"/>
  <c r="O224" i="1"/>
  <c r="N224" i="1"/>
  <c r="M224" i="1"/>
  <c r="AN223" i="1"/>
  <c r="AM223" i="1"/>
  <c r="AL223" i="1"/>
  <c r="AK223" i="1"/>
  <c r="AJ223" i="1"/>
  <c r="AI223" i="1"/>
  <c r="AH223" i="1"/>
  <c r="AG223" i="1"/>
  <c r="AF223" i="1"/>
  <c r="AE223" i="1" s="1"/>
  <c r="AE196" i="1" s="1"/>
  <c r="AD223" i="1"/>
  <c r="AC223" i="1"/>
  <c r="AB223" i="1"/>
  <c r="AA223" i="1"/>
  <c r="Z223" i="1"/>
  <c r="Y223" i="1" s="1"/>
  <c r="Y196" i="1" s="1"/>
  <c r="X223" i="1"/>
  <c r="W223" i="1"/>
  <c r="V223" i="1"/>
  <c r="U223" i="1"/>
  <c r="T223" i="1"/>
  <c r="S223" i="1" s="1"/>
  <c r="S196" i="1" s="1"/>
  <c r="R223" i="1"/>
  <c r="Q223" i="1"/>
  <c r="P223" i="1"/>
  <c r="O223" i="1"/>
  <c r="N223" i="1"/>
  <c r="M223" i="1"/>
  <c r="AJ222" i="1"/>
  <c r="AS222" i="1" s="1"/>
  <c r="AG222" i="1"/>
  <c r="AE222" i="1"/>
  <c r="Y222" i="1"/>
  <c r="S222" i="1"/>
  <c r="AR222" i="1" s="1"/>
  <c r="Q222" i="1"/>
  <c r="M222" i="1"/>
  <c r="H222" i="1"/>
  <c r="C222" i="1"/>
  <c r="AJ221" i="1"/>
  <c r="AS221" i="1" s="1"/>
  <c r="AG221" i="1"/>
  <c r="AE221" i="1" s="1"/>
  <c r="Y221" i="1"/>
  <c r="AR221" i="1" s="1"/>
  <c r="S221" i="1"/>
  <c r="Q221" i="1"/>
  <c r="M221" i="1" s="1"/>
  <c r="H221" i="1"/>
  <c r="C221" i="1"/>
  <c r="AJ220" i="1"/>
  <c r="AS220" i="1" s="1"/>
  <c r="AG220" i="1"/>
  <c r="AE220" i="1"/>
  <c r="Y220" i="1"/>
  <c r="S220" i="1"/>
  <c r="AR220" i="1" s="1"/>
  <c r="Q220" i="1"/>
  <c r="M220" i="1"/>
  <c r="H220" i="1"/>
  <c r="C220" i="1"/>
  <c r="AJ219" i="1"/>
  <c r="AS219" i="1" s="1"/>
  <c r="AG219" i="1"/>
  <c r="AE219" i="1" s="1"/>
  <c r="Y219" i="1"/>
  <c r="AR219" i="1" s="1"/>
  <c r="S219" i="1"/>
  <c r="Q219" i="1"/>
  <c r="M219" i="1" s="1"/>
  <c r="H219" i="1"/>
  <c r="C219" i="1"/>
  <c r="AJ218" i="1"/>
  <c r="AS218" i="1" s="1"/>
  <c r="AG218" i="1"/>
  <c r="AE218" i="1"/>
  <c r="Y218" i="1"/>
  <c r="S218" i="1"/>
  <c r="AR218" i="1" s="1"/>
  <c r="M218" i="1"/>
  <c r="H218" i="1"/>
  <c r="C218" i="1"/>
  <c r="AJ217" i="1"/>
  <c r="AS217" i="1" s="1"/>
  <c r="AE217" i="1"/>
  <c r="Y217" i="1"/>
  <c r="S217" i="1"/>
  <c r="AR217" i="1" s="1"/>
  <c r="Q217" i="1"/>
  <c r="M217" i="1" s="1"/>
  <c r="H217" i="1"/>
  <c r="C217" i="1"/>
  <c r="AJ216" i="1"/>
  <c r="AH216" i="1"/>
  <c r="AG216" i="1"/>
  <c r="AE216" i="1" s="1"/>
  <c r="Y216" i="1"/>
  <c r="S216" i="1"/>
  <c r="AR216" i="1" s="1"/>
  <c r="Q216" i="1"/>
  <c r="M216" i="1" s="1"/>
  <c r="H216" i="1"/>
  <c r="C216" i="1"/>
  <c r="AJ215" i="1"/>
  <c r="AS215" i="1" s="1"/>
  <c r="AG215" i="1"/>
  <c r="AE215" i="1"/>
  <c r="Y215" i="1"/>
  <c r="S215" i="1"/>
  <c r="AR215" i="1" s="1"/>
  <c r="Q215" i="1"/>
  <c r="M215" i="1"/>
  <c r="H215" i="1"/>
  <c r="C215" i="1"/>
  <c r="AJ214" i="1"/>
  <c r="AG214" i="1"/>
  <c r="AE214" i="1" s="1"/>
  <c r="Y214" i="1"/>
  <c r="AR214" i="1" s="1"/>
  <c r="S214" i="1"/>
  <c r="Q214" i="1"/>
  <c r="M214" i="1" s="1"/>
  <c r="H214" i="1"/>
  <c r="C214" i="1"/>
  <c r="AJ213" i="1"/>
  <c r="AS213" i="1" s="1"/>
  <c r="AG213" i="1"/>
  <c r="AE213" i="1"/>
  <c r="Y213" i="1"/>
  <c r="S213" i="1"/>
  <c r="AR213" i="1" s="1"/>
  <c r="M213" i="1"/>
  <c r="H213" i="1"/>
  <c r="C213" i="1"/>
  <c r="AJ212" i="1"/>
  <c r="AS212" i="1" s="1"/>
  <c r="AG212" i="1"/>
  <c r="AE212" i="1"/>
  <c r="Y212" i="1"/>
  <c r="S212" i="1"/>
  <c r="AR212" i="1" s="1"/>
  <c r="M212" i="1"/>
  <c r="H212" i="1"/>
  <c r="C212" i="1"/>
  <c r="AJ211" i="1"/>
  <c r="AS211" i="1" s="1"/>
  <c r="AG211" i="1"/>
  <c r="AE211" i="1"/>
  <c r="Y211" i="1"/>
  <c r="S211" i="1"/>
  <c r="AR211" i="1" s="1"/>
  <c r="M211" i="1"/>
  <c r="H211" i="1"/>
  <c r="C211" i="1"/>
  <c r="AJ210" i="1"/>
  <c r="AS210" i="1" s="1"/>
  <c r="AG210" i="1"/>
  <c r="AE210" i="1"/>
  <c r="Y210" i="1"/>
  <c r="S210" i="1"/>
  <c r="AR210" i="1" s="1"/>
  <c r="M210" i="1"/>
  <c r="H210" i="1"/>
  <c r="C210" i="1"/>
  <c r="AJ209" i="1"/>
  <c r="AS209" i="1" s="1"/>
  <c r="AG209" i="1"/>
  <c r="AE209" i="1"/>
  <c r="Y209" i="1"/>
  <c r="S209" i="1"/>
  <c r="AR209" i="1" s="1"/>
  <c r="M209" i="1"/>
  <c r="H209" i="1"/>
  <c r="C209" i="1"/>
  <c r="AJ208" i="1"/>
  <c r="AS208" i="1" s="1"/>
  <c r="AG208" i="1"/>
  <c r="AE208" i="1"/>
  <c r="Y208" i="1"/>
  <c r="S208" i="1"/>
  <c r="AR208" i="1" s="1"/>
  <c r="M208" i="1"/>
  <c r="H208" i="1"/>
  <c r="C208" i="1"/>
  <c r="AJ207" i="1"/>
  <c r="AS207" i="1" s="1"/>
  <c r="AG207" i="1"/>
  <c r="AE207" i="1"/>
  <c r="Y207" i="1"/>
  <c r="S207" i="1"/>
  <c r="AR207" i="1" s="1"/>
  <c r="M207" i="1"/>
  <c r="H207" i="1"/>
  <c r="C207" i="1"/>
  <c r="AJ206" i="1"/>
  <c r="AS206" i="1" s="1"/>
  <c r="AG206" i="1"/>
  <c r="AE206" i="1"/>
  <c r="Y206" i="1"/>
  <c r="S206" i="1"/>
  <c r="AR206" i="1" s="1"/>
  <c r="M206" i="1"/>
  <c r="H206" i="1"/>
  <c r="C206" i="1"/>
  <c r="AJ205" i="1"/>
  <c r="AS205" i="1" s="1"/>
  <c r="AG205" i="1"/>
  <c r="AE205" i="1"/>
  <c r="Y205" i="1"/>
  <c r="S205" i="1"/>
  <c r="AR205" i="1" s="1"/>
  <c r="M205" i="1"/>
  <c r="H205" i="1"/>
  <c r="C205" i="1"/>
  <c r="AJ204" i="1"/>
  <c r="AS204" i="1" s="1"/>
  <c r="AG204" i="1"/>
  <c r="AE204" i="1"/>
  <c r="Y204" i="1"/>
  <c r="S204" i="1"/>
  <c r="AR204" i="1" s="1"/>
  <c r="M204" i="1"/>
  <c r="H204" i="1"/>
  <c r="C204" i="1"/>
  <c r="AJ203" i="1"/>
  <c r="AS203" i="1" s="1"/>
  <c r="AG203" i="1"/>
  <c r="AE203" i="1"/>
  <c r="Y203" i="1"/>
  <c r="S203" i="1"/>
  <c r="AR203" i="1" s="1"/>
  <c r="M203" i="1"/>
  <c r="H203" i="1"/>
  <c r="C203" i="1"/>
  <c r="AJ202" i="1"/>
  <c r="AS202" i="1" s="1"/>
  <c r="AG202" i="1"/>
  <c r="AE202" i="1"/>
  <c r="Y202" i="1"/>
  <c r="S202" i="1"/>
  <c r="AR202" i="1" s="1"/>
  <c r="M202" i="1"/>
  <c r="H202" i="1"/>
  <c r="C202" i="1"/>
  <c r="AS201" i="1"/>
  <c r="AR201" i="1"/>
  <c r="AG201" i="1"/>
  <c r="AN200" i="1"/>
  <c r="AM200" i="1"/>
  <c r="AL200" i="1"/>
  <c r="AK200" i="1"/>
  <c r="AI200" i="1"/>
  <c r="AH200" i="1"/>
  <c r="AG200" i="1"/>
  <c r="AF200" i="1"/>
  <c r="AE200" i="1"/>
  <c r="AD200" i="1"/>
  <c r="AC200" i="1"/>
  <c r="AB200" i="1"/>
  <c r="AA200" i="1"/>
  <c r="Z200" i="1"/>
  <c r="Y200" i="1"/>
  <c r="X200" i="1"/>
  <c r="W200" i="1"/>
  <c r="V200" i="1"/>
  <c r="U200" i="1"/>
  <c r="T200" i="1"/>
  <c r="S200" i="1"/>
  <c r="R200" i="1"/>
  <c r="Q200" i="1"/>
  <c r="P200" i="1"/>
  <c r="O200" i="1"/>
  <c r="N200" i="1"/>
  <c r="M200" i="1"/>
  <c r="L200" i="1"/>
  <c r="K200" i="1"/>
  <c r="J200" i="1"/>
  <c r="I200" i="1"/>
  <c r="H200" i="1" s="1"/>
  <c r="G200" i="1"/>
  <c r="F200" i="1"/>
  <c r="E200" i="1"/>
  <c r="D200" i="1"/>
  <c r="C200" i="1"/>
  <c r="AN199" i="1"/>
  <c r="AM199" i="1"/>
  <c r="AL199" i="1"/>
  <c r="AK199" i="1"/>
  <c r="AJ199" i="1" s="1"/>
  <c r="AS199" i="1" s="1"/>
  <c r="AI199" i="1"/>
  <c r="AH199" i="1"/>
  <c r="AG199" i="1"/>
  <c r="AF199" i="1"/>
  <c r="AE199" i="1"/>
  <c r="AD199" i="1"/>
  <c r="AC199" i="1"/>
  <c r="AB199" i="1"/>
  <c r="AA199" i="1"/>
  <c r="Z199" i="1"/>
  <c r="Y199" i="1"/>
  <c r="X199" i="1"/>
  <c r="W199" i="1"/>
  <c r="V199" i="1"/>
  <c r="U199" i="1"/>
  <c r="T199" i="1"/>
  <c r="S199" i="1"/>
  <c r="R199" i="1"/>
  <c r="Q199" i="1"/>
  <c r="P199" i="1"/>
  <c r="O199" i="1"/>
  <c r="N199" i="1"/>
  <c r="M199" i="1"/>
  <c r="L199" i="1"/>
  <c r="K199" i="1"/>
  <c r="J199" i="1"/>
  <c r="I199" i="1"/>
  <c r="H199" i="1" s="1"/>
  <c r="G199" i="1"/>
  <c r="F199" i="1"/>
  <c r="E199" i="1"/>
  <c r="D199" i="1"/>
  <c r="C199" i="1"/>
  <c r="AN198" i="1"/>
  <c r="AM198" i="1"/>
  <c r="AL198" i="1"/>
  <c r="AK198" i="1"/>
  <c r="AJ198" i="1" s="1"/>
  <c r="AS198" i="1" s="1"/>
  <c r="AI198" i="1"/>
  <c r="AH198" i="1"/>
  <c r="AG198" i="1"/>
  <c r="AF198" i="1"/>
  <c r="AE198" i="1"/>
  <c r="AD198" i="1"/>
  <c r="AC198" i="1"/>
  <c r="AB198" i="1"/>
  <c r="AA198" i="1"/>
  <c r="Z198" i="1"/>
  <c r="Y198" i="1"/>
  <c r="X198" i="1"/>
  <c r="W198" i="1"/>
  <c r="V198" i="1"/>
  <c r="U198" i="1"/>
  <c r="T198" i="1"/>
  <c r="S198" i="1"/>
  <c r="R198" i="1"/>
  <c r="Q198" i="1"/>
  <c r="P198" i="1"/>
  <c r="O198" i="1"/>
  <c r="N198" i="1"/>
  <c r="M198" i="1"/>
  <c r="L198" i="1"/>
  <c r="K198" i="1"/>
  <c r="J198" i="1"/>
  <c r="I198" i="1"/>
  <c r="H198" i="1" s="1"/>
  <c r="G198" i="1"/>
  <c r="F198" i="1"/>
  <c r="E198" i="1"/>
  <c r="D198" i="1"/>
  <c r="C198" i="1"/>
  <c r="AN197" i="1"/>
  <c r="AM197" i="1"/>
  <c r="AL197" i="1"/>
  <c r="AK197" i="1"/>
  <c r="AJ197" i="1" s="1"/>
  <c r="AI197" i="1"/>
  <c r="AH197" i="1"/>
  <c r="AG197" i="1"/>
  <c r="AF197" i="1"/>
  <c r="AE197" i="1"/>
  <c r="AD197" i="1"/>
  <c r="AC197" i="1"/>
  <c r="AB197" i="1"/>
  <c r="AA197" i="1"/>
  <c r="Z197" i="1"/>
  <c r="Y197" i="1"/>
  <c r="X197" i="1"/>
  <c r="W197" i="1"/>
  <c r="V197" i="1"/>
  <c r="U197" i="1"/>
  <c r="T197" i="1"/>
  <c r="S197" i="1"/>
  <c r="R197" i="1"/>
  <c r="Q197" i="1"/>
  <c r="P197" i="1"/>
  <c r="O197" i="1"/>
  <c r="N197" i="1"/>
  <c r="M197" i="1"/>
  <c r="L197" i="1"/>
  <c r="K197" i="1"/>
  <c r="J197" i="1"/>
  <c r="I197" i="1"/>
  <c r="H197" i="1" s="1"/>
  <c r="G197" i="1"/>
  <c r="F197" i="1"/>
  <c r="E197" i="1"/>
  <c r="D197" i="1"/>
  <c r="C197" i="1"/>
  <c r="AN196" i="1"/>
  <c r="AM196" i="1"/>
  <c r="AL196" i="1"/>
  <c r="AK196" i="1"/>
  <c r="AI196" i="1"/>
  <c r="AH196" i="1"/>
  <c r="AG196" i="1"/>
  <c r="AF196" i="1"/>
  <c r="AD196" i="1"/>
  <c r="AC196" i="1"/>
  <c r="AB196" i="1"/>
  <c r="AA196" i="1"/>
  <c r="Z196" i="1"/>
  <c r="X196" i="1"/>
  <c r="W196" i="1"/>
  <c r="V196" i="1"/>
  <c r="U196" i="1"/>
  <c r="T196" i="1"/>
  <c r="R196" i="1"/>
  <c r="Q196" i="1"/>
  <c r="P196" i="1"/>
  <c r="O196" i="1"/>
  <c r="N196" i="1"/>
  <c r="M196" i="1"/>
  <c r="L196" i="1"/>
  <c r="K196" i="1"/>
  <c r="J196" i="1"/>
  <c r="I196" i="1"/>
  <c r="H196" i="1" s="1"/>
  <c r="G196" i="1"/>
  <c r="F196" i="1"/>
  <c r="E196" i="1"/>
  <c r="D196" i="1"/>
  <c r="C196" i="1"/>
  <c r="AJ194" i="1"/>
  <c r="AS194" i="1" s="1"/>
  <c r="AE194" i="1"/>
  <c r="Y194" i="1"/>
  <c r="S194" i="1"/>
  <c r="AR194" i="1" s="1"/>
  <c r="M194" i="1"/>
  <c r="H194" i="1"/>
  <c r="C194" i="1"/>
  <c r="AN193" i="1"/>
  <c r="AM193" i="1"/>
  <c r="AL193" i="1"/>
  <c r="AK193" i="1"/>
  <c r="AJ193" i="1"/>
  <c r="AI193" i="1"/>
  <c r="AH193" i="1"/>
  <c r="AG193" i="1"/>
  <c r="AF193" i="1"/>
  <c r="AD193" i="1"/>
  <c r="AC193" i="1"/>
  <c r="AB193" i="1"/>
  <c r="AA193" i="1"/>
  <c r="Z193" i="1"/>
  <c r="Y193" i="1" s="1"/>
  <c r="X193" i="1"/>
  <c r="W193" i="1"/>
  <c r="V193" i="1"/>
  <c r="U193" i="1"/>
  <c r="T193" i="1"/>
  <c r="S193" i="1" s="1"/>
  <c r="R193" i="1"/>
  <c r="Q193" i="1"/>
  <c r="P193" i="1"/>
  <c r="O193" i="1"/>
  <c r="N193" i="1"/>
  <c r="M193" i="1" s="1"/>
  <c r="L193" i="1"/>
  <c r="K193" i="1"/>
  <c r="J193" i="1"/>
  <c r="I193" i="1"/>
  <c r="H193" i="1"/>
  <c r="G193" i="1"/>
  <c r="F193" i="1"/>
  <c r="E193" i="1"/>
  <c r="D193" i="1"/>
  <c r="AN192" i="1"/>
  <c r="AM192" i="1"/>
  <c r="AL192" i="1"/>
  <c r="AK192" i="1"/>
  <c r="AJ192" i="1"/>
  <c r="AI192" i="1"/>
  <c r="AH192" i="1"/>
  <c r="AG192" i="1"/>
  <c r="AF192" i="1"/>
  <c r="AE193" i="1" s="1"/>
  <c r="AD192" i="1"/>
  <c r="AC192" i="1"/>
  <c r="AB192" i="1"/>
  <c r="AA192" i="1"/>
  <c r="Z192" i="1"/>
  <c r="Y192" i="1" s="1"/>
  <c r="X192" i="1"/>
  <c r="W192" i="1"/>
  <c r="V192" i="1"/>
  <c r="U192" i="1"/>
  <c r="T192" i="1"/>
  <c r="S192" i="1" s="1"/>
  <c r="R192" i="1"/>
  <c r="Q192" i="1"/>
  <c r="P192" i="1"/>
  <c r="O192" i="1"/>
  <c r="N192" i="1"/>
  <c r="M192" i="1" s="1"/>
  <c r="L192" i="1"/>
  <c r="K192" i="1"/>
  <c r="J192" i="1"/>
  <c r="I192" i="1"/>
  <c r="H192" i="1"/>
  <c r="G192" i="1"/>
  <c r="F192" i="1"/>
  <c r="E192" i="1"/>
  <c r="D192" i="1"/>
  <c r="C193" i="1" s="1"/>
  <c r="AJ191" i="1"/>
  <c r="AS191" i="1" s="1"/>
  <c r="AG191" i="1"/>
  <c r="AE191" i="1"/>
  <c r="Y191" i="1"/>
  <c r="S191" i="1"/>
  <c r="AR191" i="1" s="1"/>
  <c r="M191" i="1"/>
  <c r="H191" i="1"/>
  <c r="C191" i="1"/>
  <c r="AJ190" i="1"/>
  <c r="AS190" i="1" s="1"/>
  <c r="AG190" i="1"/>
  <c r="AE190" i="1"/>
  <c r="Y190" i="1"/>
  <c r="S190" i="1"/>
  <c r="AR190" i="1" s="1"/>
  <c r="M190" i="1"/>
  <c r="H190" i="1"/>
  <c r="C190" i="1"/>
  <c r="AJ189" i="1"/>
  <c r="AS189" i="1" s="1"/>
  <c r="AG189" i="1"/>
  <c r="AE189" i="1"/>
  <c r="Y189" i="1"/>
  <c r="S189" i="1"/>
  <c r="AR189" i="1" s="1"/>
  <c r="M189" i="1"/>
  <c r="H189" i="1"/>
  <c r="C189" i="1"/>
  <c r="AN188" i="1"/>
  <c r="AM188" i="1"/>
  <c r="AL188" i="1"/>
  <c r="AK188" i="1"/>
  <c r="AJ188" i="1"/>
  <c r="AI188" i="1"/>
  <c r="AH188" i="1"/>
  <c r="AF188" i="1"/>
  <c r="AD188" i="1"/>
  <c r="AC188" i="1"/>
  <c r="AB188" i="1"/>
  <c r="AA188" i="1"/>
  <c r="AG188" i="1" s="1"/>
  <c r="Z188" i="1"/>
  <c r="Y188" i="1" s="1"/>
  <c r="X188" i="1"/>
  <c r="W188" i="1"/>
  <c r="V188" i="1"/>
  <c r="U188" i="1"/>
  <c r="T188" i="1"/>
  <c r="S188" i="1" s="1"/>
  <c r="R188" i="1"/>
  <c r="Q188" i="1"/>
  <c r="P188" i="1"/>
  <c r="O188" i="1"/>
  <c r="N188" i="1"/>
  <c r="M188" i="1" s="1"/>
  <c r="L188" i="1"/>
  <c r="K188" i="1"/>
  <c r="J188" i="1"/>
  <c r="I188" i="1"/>
  <c r="H188" i="1"/>
  <c r="G188" i="1"/>
  <c r="F188" i="1"/>
  <c r="E188" i="1"/>
  <c r="D188" i="1"/>
  <c r="AN187" i="1"/>
  <c r="AN186" i="1" s="1"/>
  <c r="AN185" i="1" s="1"/>
  <c r="AM187" i="1"/>
  <c r="AL187" i="1"/>
  <c r="AL186" i="1" s="1"/>
  <c r="AL185" i="1" s="1"/>
  <c r="AK187" i="1"/>
  <c r="AJ187" i="1"/>
  <c r="AI187" i="1"/>
  <c r="AH187" i="1"/>
  <c r="AH186" i="1" s="1"/>
  <c r="AH185" i="1" s="1"/>
  <c r="AF187" i="1"/>
  <c r="AD187" i="1"/>
  <c r="AD186" i="1" s="1"/>
  <c r="AD185" i="1" s="1"/>
  <c r="AC187" i="1"/>
  <c r="AB187" i="1"/>
  <c r="AB186" i="1" s="1"/>
  <c r="AB185" i="1" s="1"/>
  <c r="AA187" i="1"/>
  <c r="AG187" i="1" s="1"/>
  <c r="Z187" i="1"/>
  <c r="Y187" i="1" s="1"/>
  <c r="Y186" i="1" s="1"/>
  <c r="X187" i="1"/>
  <c r="X186" i="1" s="1"/>
  <c r="X185" i="1" s="1"/>
  <c r="W187" i="1"/>
  <c r="V187" i="1"/>
  <c r="V186" i="1" s="1"/>
  <c r="V185" i="1" s="1"/>
  <c r="U187" i="1"/>
  <c r="T187" i="1"/>
  <c r="S187" i="1" s="1"/>
  <c r="R187" i="1"/>
  <c r="R186" i="1" s="1"/>
  <c r="R185" i="1" s="1"/>
  <c r="Q187" i="1"/>
  <c r="P187" i="1"/>
  <c r="P186" i="1" s="1"/>
  <c r="P185" i="1" s="1"/>
  <c r="O187" i="1"/>
  <c r="N187" i="1"/>
  <c r="M187" i="1" s="1"/>
  <c r="L187" i="1"/>
  <c r="L186" i="1" s="1"/>
  <c r="L185" i="1" s="1"/>
  <c r="K187" i="1"/>
  <c r="J187" i="1"/>
  <c r="J186" i="1" s="1"/>
  <c r="J185" i="1" s="1"/>
  <c r="I187" i="1"/>
  <c r="H187" i="1"/>
  <c r="G187" i="1"/>
  <c r="F187" i="1"/>
  <c r="F186" i="1" s="1"/>
  <c r="F185" i="1" s="1"/>
  <c r="E187" i="1"/>
  <c r="D187" i="1"/>
  <c r="C188" i="1" s="1"/>
  <c r="AM186" i="1"/>
  <c r="AK186" i="1"/>
  <c r="AI186" i="1"/>
  <c r="AC186" i="1"/>
  <c r="AA186" i="1"/>
  <c r="W186" i="1"/>
  <c r="U186" i="1"/>
  <c r="Q186" i="1"/>
  <c r="O186" i="1"/>
  <c r="K186" i="1"/>
  <c r="I186" i="1"/>
  <c r="G186" i="1"/>
  <c r="E186" i="1"/>
  <c r="AM185" i="1"/>
  <c r="AK185" i="1"/>
  <c r="AJ185" i="1" s="1"/>
  <c r="AI185" i="1"/>
  <c r="AC185" i="1"/>
  <c r="AA185" i="1"/>
  <c r="W185" i="1"/>
  <c r="U185" i="1"/>
  <c r="Q185" i="1"/>
  <c r="O185" i="1"/>
  <c r="K185" i="1"/>
  <c r="I185" i="1"/>
  <c r="H185" i="1" s="1"/>
  <c r="G185" i="1"/>
  <c r="E185" i="1"/>
  <c r="AR184" i="1"/>
  <c r="AJ184" i="1"/>
  <c r="AG184" i="1"/>
  <c r="AE184" i="1" s="1"/>
  <c r="Y184" i="1"/>
  <c r="S184" i="1"/>
  <c r="M184" i="1"/>
  <c r="H184" i="1"/>
  <c r="C184" i="1"/>
  <c r="AR183" i="1"/>
  <c r="AJ183" i="1"/>
  <c r="AG183" i="1"/>
  <c r="AE183" i="1" s="1"/>
  <c r="Y183" i="1"/>
  <c r="S183" i="1"/>
  <c r="M183" i="1"/>
  <c r="H183" i="1"/>
  <c r="C183" i="1"/>
  <c r="AR182" i="1"/>
  <c r="AJ182" i="1"/>
  <c r="AG182" i="1"/>
  <c r="AE182" i="1" s="1"/>
  <c r="Y182" i="1"/>
  <c r="S182" i="1"/>
  <c r="M182" i="1"/>
  <c r="H182" i="1"/>
  <c r="C182" i="1"/>
  <c r="AR181" i="1"/>
  <c r="AJ181" i="1"/>
  <c r="AG181" i="1"/>
  <c r="AE181" i="1" s="1"/>
  <c r="Y181" i="1"/>
  <c r="S181" i="1"/>
  <c r="M181" i="1"/>
  <c r="H181" i="1"/>
  <c r="C181" i="1"/>
  <c r="AR180" i="1"/>
  <c r="AJ180" i="1"/>
  <c r="AG180" i="1"/>
  <c r="AE180" i="1" s="1"/>
  <c r="Y180" i="1"/>
  <c r="S180" i="1"/>
  <c r="M180" i="1"/>
  <c r="H180" i="1"/>
  <c r="C180" i="1"/>
  <c r="AR179" i="1"/>
  <c r="AJ179" i="1"/>
  <c r="AG179" i="1"/>
  <c r="AE179" i="1" s="1"/>
  <c r="Y179" i="1"/>
  <c r="S179" i="1"/>
  <c r="M179" i="1"/>
  <c r="H179" i="1"/>
  <c r="C179" i="1"/>
  <c r="AN178" i="1"/>
  <c r="AM178" i="1"/>
  <c r="AM177" i="1" s="1"/>
  <c r="AM176" i="1" s="1"/>
  <c r="AM175" i="1" s="1"/>
  <c r="AL178" i="1"/>
  <c r="AK178" i="1"/>
  <c r="AJ178" i="1" s="1"/>
  <c r="AI178" i="1"/>
  <c r="AH178" i="1"/>
  <c r="AF178" i="1"/>
  <c r="AD178" i="1"/>
  <c r="AC178" i="1"/>
  <c r="AB178" i="1"/>
  <c r="AA178" i="1"/>
  <c r="AG178" i="1" s="1"/>
  <c r="AE178" i="1" s="1"/>
  <c r="Z178" i="1"/>
  <c r="Y178" i="1"/>
  <c r="X178" i="1"/>
  <c r="W178" i="1"/>
  <c r="V178" i="1"/>
  <c r="U178" i="1"/>
  <c r="T178" i="1"/>
  <c r="S178" i="1"/>
  <c r="R178" i="1"/>
  <c r="Q178" i="1"/>
  <c r="P178" i="1"/>
  <c r="O178" i="1"/>
  <c r="N178" i="1"/>
  <c r="M178" i="1"/>
  <c r="L178" i="1"/>
  <c r="K178" i="1"/>
  <c r="J178" i="1"/>
  <c r="I178" i="1"/>
  <c r="H178" i="1" s="1"/>
  <c r="G178" i="1"/>
  <c r="G177" i="1" s="1"/>
  <c r="G176" i="1" s="1"/>
  <c r="G175" i="1" s="1"/>
  <c r="F178" i="1"/>
  <c r="E178" i="1"/>
  <c r="E177" i="1" s="1"/>
  <c r="D178" i="1"/>
  <c r="C178" i="1"/>
  <c r="AR178" i="1" s="1"/>
  <c r="AN177" i="1"/>
  <c r="AL177" i="1"/>
  <c r="AI177" i="1"/>
  <c r="AI176" i="1" s="1"/>
  <c r="AI175" i="1" s="1"/>
  <c r="AH177" i="1"/>
  <c r="AF177" i="1"/>
  <c r="AD177" i="1"/>
  <c r="AC177" i="1"/>
  <c r="AC176" i="1" s="1"/>
  <c r="AC175" i="1" s="1"/>
  <c r="AB177" i="1"/>
  <c r="AA177" i="1"/>
  <c r="AA176" i="1" s="1"/>
  <c r="Z177" i="1"/>
  <c r="Y177" i="1"/>
  <c r="X177" i="1"/>
  <c r="W177" i="1"/>
  <c r="W176" i="1" s="1"/>
  <c r="W175" i="1" s="1"/>
  <c r="V177" i="1"/>
  <c r="U177" i="1"/>
  <c r="U176" i="1" s="1"/>
  <c r="T177" i="1"/>
  <c r="S177" i="1"/>
  <c r="R177" i="1"/>
  <c r="Q177" i="1"/>
  <c r="Q176" i="1" s="1"/>
  <c r="Q175" i="1" s="1"/>
  <c r="P177" i="1"/>
  <c r="O177" i="1"/>
  <c r="O176" i="1" s="1"/>
  <c r="N177" i="1"/>
  <c r="M177" i="1"/>
  <c r="L177" i="1"/>
  <c r="K177" i="1"/>
  <c r="K176" i="1" s="1"/>
  <c r="K175" i="1" s="1"/>
  <c r="J177" i="1"/>
  <c r="I177" i="1"/>
  <c r="H177" i="1" s="1"/>
  <c r="F177" i="1"/>
  <c r="D177" i="1"/>
  <c r="AN176" i="1"/>
  <c r="AL176" i="1"/>
  <c r="AH176" i="1"/>
  <c r="AF176" i="1"/>
  <c r="AD176" i="1"/>
  <c r="AB176" i="1"/>
  <c r="Z176" i="1"/>
  <c r="X176" i="1"/>
  <c r="V176" i="1"/>
  <c r="T176" i="1"/>
  <c r="R176" i="1"/>
  <c r="P176" i="1"/>
  <c r="N176" i="1"/>
  <c r="L176" i="1"/>
  <c r="J176" i="1"/>
  <c r="F176" i="1"/>
  <c r="D176" i="1"/>
  <c r="AN175" i="1"/>
  <c r="AL175" i="1"/>
  <c r="AH175" i="1"/>
  <c r="AF175" i="1"/>
  <c r="AD175" i="1"/>
  <c r="AB175" i="1"/>
  <c r="Z175" i="1"/>
  <c r="X175" i="1"/>
  <c r="V175" i="1"/>
  <c r="T175" i="1"/>
  <c r="R175" i="1"/>
  <c r="P175" i="1"/>
  <c r="N175" i="1"/>
  <c r="L175" i="1"/>
  <c r="J175" i="1"/>
  <c r="F175" i="1"/>
  <c r="D175" i="1"/>
  <c r="AR174" i="1"/>
  <c r="AJ174" i="1"/>
  <c r="AG174" i="1"/>
  <c r="AE174" i="1" s="1"/>
  <c r="Y174" i="1"/>
  <c r="S174" i="1"/>
  <c r="M174" i="1"/>
  <c r="H174" i="1"/>
  <c r="C174" i="1"/>
  <c r="AR173" i="1"/>
  <c r="AJ173" i="1"/>
  <c r="AG173" i="1"/>
  <c r="AE173" i="1" s="1"/>
  <c r="Y173" i="1"/>
  <c r="S173" i="1"/>
  <c r="M173" i="1"/>
  <c r="H173" i="1"/>
  <c r="C173" i="1"/>
  <c r="AR172" i="1"/>
  <c r="AJ172" i="1"/>
  <c r="AG172" i="1"/>
  <c r="AE172" i="1" s="1"/>
  <c r="Y172" i="1"/>
  <c r="S172" i="1"/>
  <c r="M172" i="1"/>
  <c r="H172" i="1"/>
  <c r="C172" i="1"/>
  <c r="AR171" i="1"/>
  <c r="AJ171" i="1"/>
  <c r="AG171" i="1"/>
  <c r="AE171" i="1" s="1"/>
  <c r="Y171" i="1"/>
  <c r="S171" i="1"/>
  <c r="M171" i="1"/>
  <c r="H171" i="1"/>
  <c r="C171" i="1"/>
  <c r="AR170" i="1"/>
  <c r="AJ170" i="1"/>
  <c r="AG170" i="1"/>
  <c r="AE170" i="1" s="1"/>
  <c r="Y170" i="1"/>
  <c r="S170" i="1"/>
  <c r="M170" i="1"/>
  <c r="H170" i="1"/>
  <c r="C170" i="1"/>
  <c r="AR169" i="1"/>
  <c r="AJ169" i="1"/>
  <c r="AG169" i="1"/>
  <c r="AE169" i="1" s="1"/>
  <c r="Y169" i="1"/>
  <c r="S169" i="1"/>
  <c r="M169" i="1"/>
  <c r="H169" i="1"/>
  <c r="C169" i="1"/>
  <c r="AR168" i="1"/>
  <c r="AJ168" i="1"/>
  <c r="AG168" i="1"/>
  <c r="AE168" i="1" s="1"/>
  <c r="Y168" i="1"/>
  <c r="S168" i="1"/>
  <c r="M168" i="1"/>
  <c r="H168" i="1"/>
  <c r="C168" i="1"/>
  <c r="AR167" i="1"/>
  <c r="AJ167" i="1"/>
  <c r="AG167" i="1"/>
  <c r="AE167" i="1" s="1"/>
  <c r="Y167" i="1"/>
  <c r="S167" i="1"/>
  <c r="M167" i="1"/>
  <c r="H167" i="1"/>
  <c r="C167" i="1"/>
  <c r="AR166" i="1"/>
  <c r="AJ166" i="1"/>
  <c r="AG166" i="1"/>
  <c r="AE166" i="1" s="1"/>
  <c r="Y166" i="1"/>
  <c r="S166" i="1"/>
  <c r="M166" i="1"/>
  <c r="H166" i="1"/>
  <c r="C166" i="1"/>
  <c r="AR165" i="1"/>
  <c r="AJ165" i="1"/>
  <c r="AG165" i="1"/>
  <c r="AE165" i="1" s="1"/>
  <c r="Y165" i="1"/>
  <c r="S165" i="1"/>
  <c r="M165" i="1"/>
  <c r="H165" i="1"/>
  <c r="C165" i="1"/>
  <c r="AR164" i="1"/>
  <c r="AJ164" i="1"/>
  <c r="AG164" i="1"/>
  <c r="AE164" i="1" s="1"/>
  <c r="Y164" i="1"/>
  <c r="S164" i="1"/>
  <c r="M164" i="1"/>
  <c r="H164" i="1"/>
  <c r="C164" i="1"/>
  <c r="AR163" i="1"/>
  <c r="AJ163" i="1"/>
  <c r="AG163" i="1"/>
  <c r="AE163" i="1" s="1"/>
  <c r="Y163" i="1"/>
  <c r="S163" i="1"/>
  <c r="M163" i="1"/>
  <c r="H163" i="1"/>
  <c r="C163" i="1"/>
  <c r="AR162" i="1"/>
  <c r="AJ162" i="1"/>
  <c r="AG162" i="1"/>
  <c r="AE162" i="1" s="1"/>
  <c r="Y162" i="1"/>
  <c r="S162" i="1"/>
  <c r="M162" i="1"/>
  <c r="H162" i="1"/>
  <c r="C162" i="1"/>
  <c r="AR161" i="1"/>
  <c r="AJ161" i="1"/>
  <c r="AG161" i="1"/>
  <c r="AE161" i="1" s="1"/>
  <c r="Y161" i="1"/>
  <c r="S161" i="1"/>
  <c r="M161" i="1"/>
  <c r="H161" i="1"/>
  <c r="C161" i="1"/>
  <c r="AR160" i="1"/>
  <c r="AJ160" i="1"/>
  <c r="AG160" i="1"/>
  <c r="AE160" i="1" s="1"/>
  <c r="Y160" i="1"/>
  <c r="S160" i="1"/>
  <c r="M160" i="1"/>
  <c r="H160" i="1"/>
  <c r="C160" i="1"/>
  <c r="AR159" i="1"/>
  <c r="AJ159" i="1"/>
  <c r="AG159" i="1"/>
  <c r="AE159" i="1" s="1"/>
  <c r="Y159" i="1"/>
  <c r="S159" i="1"/>
  <c r="M159" i="1"/>
  <c r="H159" i="1"/>
  <c r="C159" i="1"/>
  <c r="AJ158" i="1"/>
  <c r="AG158" i="1"/>
  <c r="AE158" i="1" s="1"/>
  <c r="Y158" i="1"/>
  <c r="S158" i="1"/>
  <c r="AR158" i="1" s="1"/>
  <c r="M158" i="1"/>
  <c r="H158" i="1"/>
  <c r="C158" i="1"/>
  <c r="AJ157" i="1"/>
  <c r="AS157" i="1" s="1"/>
  <c r="AG157" i="1"/>
  <c r="AE157" i="1"/>
  <c r="Y157" i="1"/>
  <c r="S157" i="1"/>
  <c r="AR157" i="1" s="1"/>
  <c r="M157" i="1"/>
  <c r="H157" i="1"/>
  <c r="C157" i="1"/>
  <c r="AJ156" i="1"/>
  <c r="AS156" i="1" s="1"/>
  <c r="AG156" i="1"/>
  <c r="AE156" i="1"/>
  <c r="Y156" i="1"/>
  <c r="S156" i="1"/>
  <c r="AR156" i="1" s="1"/>
  <c r="M156" i="1"/>
  <c r="H156" i="1"/>
  <c r="C156" i="1"/>
  <c r="AJ155" i="1"/>
  <c r="AS155" i="1" s="1"/>
  <c r="AG155" i="1"/>
  <c r="AE155" i="1"/>
  <c r="Y155" i="1"/>
  <c r="S155" i="1"/>
  <c r="AR155" i="1" s="1"/>
  <c r="M155" i="1"/>
  <c r="H155" i="1"/>
  <c r="AJ154" i="1"/>
  <c r="AG154" i="1"/>
  <c r="AE154" i="1" s="1"/>
  <c r="Y154" i="1"/>
  <c r="AR154" i="1" s="1"/>
  <c r="S154" i="1"/>
  <c r="M154" i="1"/>
  <c r="H154" i="1"/>
  <c r="C154" i="1"/>
  <c r="AJ153" i="1"/>
  <c r="AS153" i="1" s="1"/>
  <c r="AG153" i="1"/>
  <c r="AE153" i="1" s="1"/>
  <c r="Y153" i="1"/>
  <c r="AR153" i="1" s="1"/>
  <c r="S153" i="1"/>
  <c r="M153" i="1"/>
  <c r="H153" i="1"/>
  <c r="AJ152" i="1"/>
  <c r="AS152" i="1" s="1"/>
  <c r="AG152" i="1"/>
  <c r="AE152" i="1"/>
  <c r="Y152" i="1"/>
  <c r="S152" i="1"/>
  <c r="AR152" i="1" s="1"/>
  <c r="M152" i="1"/>
  <c r="H152" i="1"/>
  <c r="AJ151" i="1"/>
  <c r="AG151" i="1"/>
  <c r="AE151" i="1" s="1"/>
  <c r="Y151" i="1"/>
  <c r="AR151" i="1" s="1"/>
  <c r="S151" i="1"/>
  <c r="M151" i="1"/>
  <c r="H151" i="1"/>
  <c r="AJ150" i="1"/>
  <c r="AS150" i="1" s="1"/>
  <c r="AG150" i="1"/>
  <c r="AE150" i="1"/>
  <c r="Y150" i="1"/>
  <c r="S150" i="1"/>
  <c r="AR150" i="1" s="1"/>
  <c r="M150" i="1"/>
  <c r="H150" i="1"/>
  <c r="C150" i="1"/>
  <c r="AJ149" i="1"/>
  <c r="AS149" i="1" s="1"/>
  <c r="AG149" i="1"/>
  <c r="AE149" i="1"/>
  <c r="Y149" i="1"/>
  <c r="S149" i="1"/>
  <c r="AR149" i="1" s="1"/>
  <c r="M149" i="1"/>
  <c r="H149" i="1"/>
  <c r="C149" i="1"/>
  <c r="AJ148" i="1"/>
  <c r="AS148" i="1" s="1"/>
  <c r="AG148" i="1"/>
  <c r="AE148" i="1"/>
  <c r="Y148" i="1"/>
  <c r="S148" i="1"/>
  <c r="AR148" i="1" s="1"/>
  <c r="M148" i="1"/>
  <c r="H148" i="1"/>
  <c r="C148" i="1"/>
  <c r="AJ147" i="1"/>
  <c r="AS147" i="1" s="1"/>
  <c r="AG147" i="1"/>
  <c r="AE147" i="1"/>
  <c r="Y147" i="1"/>
  <c r="S147" i="1"/>
  <c r="AR147" i="1" s="1"/>
  <c r="M147" i="1"/>
  <c r="H147" i="1"/>
  <c r="AJ146" i="1"/>
  <c r="AS146" i="1" s="1"/>
  <c r="AG146" i="1"/>
  <c r="AE146" i="1" s="1"/>
  <c r="Y146" i="1"/>
  <c r="AR146" i="1" s="1"/>
  <c r="S146" i="1"/>
  <c r="M146" i="1"/>
  <c r="H146" i="1"/>
  <c r="AJ145" i="1"/>
  <c r="AS145" i="1" s="1"/>
  <c r="AG145" i="1"/>
  <c r="AE145" i="1"/>
  <c r="Y145" i="1"/>
  <c r="S145" i="1"/>
  <c r="AR145" i="1" s="1"/>
  <c r="M145" i="1"/>
  <c r="H145" i="1"/>
  <c r="AJ144" i="1"/>
  <c r="AG144" i="1"/>
  <c r="AE144" i="1" s="1"/>
  <c r="Y144" i="1"/>
  <c r="AR144" i="1" s="1"/>
  <c r="S144" i="1"/>
  <c r="M144" i="1"/>
  <c r="H144" i="1"/>
  <c r="C144" i="1"/>
  <c r="AJ143" i="1"/>
  <c r="AS143" i="1" s="1"/>
  <c r="AG143" i="1"/>
  <c r="AE143" i="1" s="1"/>
  <c r="Y143" i="1"/>
  <c r="AR143" i="1" s="1"/>
  <c r="S143" i="1"/>
  <c r="M143" i="1"/>
  <c r="H143" i="1"/>
  <c r="AJ142" i="1"/>
  <c r="AS142" i="1" s="1"/>
  <c r="AG142" i="1"/>
  <c r="AE142" i="1"/>
  <c r="Y142" i="1"/>
  <c r="S142" i="1"/>
  <c r="AR142" i="1" s="1"/>
  <c r="M142" i="1"/>
  <c r="H142" i="1"/>
  <c r="AJ141" i="1"/>
  <c r="AG141" i="1"/>
  <c r="AE141" i="1" s="1"/>
  <c r="Y141" i="1"/>
  <c r="AR141" i="1" s="1"/>
  <c r="S141" i="1"/>
  <c r="M141" i="1"/>
  <c r="H141" i="1"/>
  <c r="AJ140" i="1"/>
  <c r="AS140" i="1" s="1"/>
  <c r="AG140" i="1"/>
  <c r="AE140" i="1"/>
  <c r="Y140" i="1"/>
  <c r="S140" i="1"/>
  <c r="AR140" i="1" s="1"/>
  <c r="M140" i="1"/>
  <c r="H140" i="1"/>
  <c r="C140" i="1"/>
  <c r="AJ139" i="1"/>
  <c r="AS139" i="1" s="1"/>
  <c r="AG139" i="1"/>
  <c r="AE139" i="1"/>
  <c r="Y139" i="1"/>
  <c r="S139" i="1"/>
  <c r="AR139" i="1" s="1"/>
  <c r="M139" i="1"/>
  <c r="H139" i="1"/>
  <c r="C139" i="1"/>
  <c r="AJ138" i="1"/>
  <c r="AS138" i="1" s="1"/>
  <c r="AG138" i="1"/>
  <c r="AE138" i="1"/>
  <c r="Y138" i="1"/>
  <c r="S138" i="1"/>
  <c r="AR138" i="1" s="1"/>
  <c r="M138" i="1"/>
  <c r="H138" i="1"/>
  <c r="C138" i="1"/>
  <c r="AJ137" i="1"/>
  <c r="AS137" i="1" s="1"/>
  <c r="AG137" i="1"/>
  <c r="AE137" i="1"/>
  <c r="Y137" i="1"/>
  <c r="S137" i="1"/>
  <c r="AR137" i="1" s="1"/>
  <c r="M137" i="1"/>
  <c r="H137" i="1"/>
  <c r="C137" i="1"/>
  <c r="AJ136" i="1"/>
  <c r="AS136" i="1" s="1"/>
  <c r="AG136" i="1"/>
  <c r="AE136" i="1"/>
  <c r="Y136" i="1"/>
  <c r="S136" i="1"/>
  <c r="AR136" i="1" s="1"/>
  <c r="M136" i="1"/>
  <c r="H136" i="1"/>
  <c r="C136" i="1"/>
  <c r="AJ135" i="1"/>
  <c r="AS135" i="1" s="1"/>
  <c r="AG135" i="1"/>
  <c r="AE135" i="1"/>
  <c r="Y135" i="1"/>
  <c r="S135" i="1"/>
  <c r="AR135" i="1" s="1"/>
  <c r="M135" i="1"/>
  <c r="H135" i="1"/>
  <c r="AJ134" i="1"/>
  <c r="AS134" i="1" s="1"/>
  <c r="AG134" i="1"/>
  <c r="AE134" i="1" s="1"/>
  <c r="Y134" i="1"/>
  <c r="AR134" i="1" s="1"/>
  <c r="S134" i="1"/>
  <c r="M134" i="1"/>
  <c r="H134" i="1"/>
  <c r="C134" i="1"/>
  <c r="AJ133" i="1"/>
  <c r="AG133" i="1"/>
  <c r="AE133" i="1" s="1"/>
  <c r="Y133" i="1"/>
  <c r="AR133" i="1" s="1"/>
  <c r="S133" i="1"/>
  <c r="M133" i="1"/>
  <c r="H133" i="1"/>
  <c r="C133" i="1"/>
  <c r="AJ132" i="1"/>
  <c r="AS132" i="1" s="1"/>
  <c r="AG132" i="1"/>
  <c r="AE132" i="1" s="1"/>
  <c r="Y132" i="1"/>
  <c r="AR132" i="1" s="1"/>
  <c r="S132" i="1"/>
  <c r="M132" i="1"/>
  <c r="H132" i="1"/>
  <c r="C132" i="1"/>
  <c r="AS131" i="1"/>
  <c r="AG131" i="1"/>
  <c r="AJ130" i="1"/>
  <c r="AG130" i="1"/>
  <c r="AE130" i="1" s="1"/>
  <c r="Y130" i="1"/>
  <c r="AR130" i="1" s="1"/>
  <c r="S130" i="1"/>
  <c r="M130" i="1"/>
  <c r="H130" i="1"/>
  <c r="C130" i="1"/>
  <c r="AJ129" i="1"/>
  <c r="AS129" i="1" s="1"/>
  <c r="AG129" i="1"/>
  <c r="AE129" i="1" s="1"/>
  <c r="Y129" i="1"/>
  <c r="AR129" i="1" s="1"/>
  <c r="S129" i="1"/>
  <c r="M129" i="1"/>
  <c r="H129" i="1"/>
  <c r="AJ128" i="1"/>
  <c r="AS128" i="1" s="1"/>
  <c r="AG128" i="1"/>
  <c r="AE128" i="1"/>
  <c r="Y128" i="1"/>
  <c r="S128" i="1"/>
  <c r="AR128" i="1" s="1"/>
  <c r="M128" i="1"/>
  <c r="H128" i="1"/>
  <c r="AJ127" i="1"/>
  <c r="AG127" i="1"/>
  <c r="AE127" i="1" s="1"/>
  <c r="Y127" i="1"/>
  <c r="AR127" i="1" s="1"/>
  <c r="S127" i="1"/>
  <c r="M127" i="1"/>
  <c r="H127" i="1"/>
  <c r="AJ126" i="1"/>
  <c r="AS126" i="1" s="1"/>
  <c r="AG126" i="1"/>
  <c r="AE126" i="1"/>
  <c r="Y126" i="1"/>
  <c r="S126" i="1"/>
  <c r="AR126" i="1" s="1"/>
  <c r="M126" i="1"/>
  <c r="H126" i="1"/>
  <c r="C126" i="1"/>
  <c r="AS125" i="1"/>
  <c r="AG125" i="1"/>
  <c r="AJ124" i="1"/>
  <c r="AS124" i="1" s="1"/>
  <c r="AG124" i="1"/>
  <c r="AE124" i="1"/>
  <c r="Y124" i="1"/>
  <c r="S124" i="1"/>
  <c r="AR124" i="1" s="1"/>
  <c r="M124" i="1"/>
  <c r="H124" i="1"/>
  <c r="AJ123" i="1"/>
  <c r="AS123" i="1" s="1"/>
  <c r="AG123" i="1"/>
  <c r="AE123" i="1" s="1"/>
  <c r="Y123" i="1"/>
  <c r="AR123" i="1" s="1"/>
  <c r="S123" i="1"/>
  <c r="M123" i="1"/>
  <c r="H123" i="1"/>
  <c r="C123" i="1"/>
  <c r="AJ122" i="1"/>
  <c r="AG122" i="1"/>
  <c r="AE122" i="1" s="1"/>
  <c r="Y122" i="1"/>
  <c r="AR122" i="1" s="1"/>
  <c r="S122" i="1"/>
  <c r="M122" i="1"/>
  <c r="H122" i="1"/>
  <c r="C122" i="1"/>
  <c r="AJ121" i="1"/>
  <c r="AS121" i="1" s="1"/>
  <c r="AG121" i="1"/>
  <c r="AE121" i="1" s="1"/>
  <c r="Y121" i="1"/>
  <c r="AR121" i="1" s="1"/>
  <c r="S121" i="1"/>
  <c r="M121" i="1"/>
  <c r="H121" i="1"/>
  <c r="C121" i="1"/>
  <c r="AJ120" i="1"/>
  <c r="AG120" i="1"/>
  <c r="AE120" i="1" s="1"/>
  <c r="Y120" i="1"/>
  <c r="AR120" i="1" s="1"/>
  <c r="S120" i="1"/>
  <c r="M120" i="1"/>
  <c r="H120" i="1"/>
  <c r="C120" i="1"/>
  <c r="AJ119" i="1"/>
  <c r="AS119" i="1" s="1"/>
  <c r="AG119" i="1"/>
  <c r="AE119" i="1" s="1"/>
  <c r="Y119" i="1"/>
  <c r="AR119" i="1" s="1"/>
  <c r="S119" i="1"/>
  <c r="M119" i="1"/>
  <c r="H119" i="1"/>
  <c r="C119" i="1"/>
  <c r="AJ118" i="1"/>
  <c r="AG118" i="1"/>
  <c r="AE118" i="1" s="1"/>
  <c r="Y118" i="1"/>
  <c r="AR118" i="1" s="1"/>
  <c r="S118" i="1"/>
  <c r="M118" i="1"/>
  <c r="H118" i="1"/>
  <c r="C118" i="1"/>
  <c r="AJ117" i="1"/>
  <c r="AS117" i="1" s="1"/>
  <c r="AG117" i="1"/>
  <c r="AE117" i="1" s="1"/>
  <c r="Y117" i="1"/>
  <c r="AR117" i="1" s="1"/>
  <c r="S117" i="1"/>
  <c r="M117" i="1"/>
  <c r="H117" i="1"/>
  <c r="C117" i="1"/>
  <c r="AJ116" i="1"/>
  <c r="AG116" i="1"/>
  <c r="AE116" i="1" s="1"/>
  <c r="Y116" i="1"/>
  <c r="AR116" i="1" s="1"/>
  <c r="S116" i="1"/>
  <c r="M116" i="1"/>
  <c r="H116" i="1"/>
  <c r="C116" i="1"/>
  <c r="AJ115" i="1"/>
  <c r="AS115" i="1" s="1"/>
  <c r="AG115" i="1"/>
  <c r="AE115" i="1" s="1"/>
  <c r="Y115" i="1"/>
  <c r="AR115" i="1" s="1"/>
  <c r="S115" i="1"/>
  <c r="M115" i="1"/>
  <c r="H115" i="1"/>
  <c r="C115" i="1"/>
  <c r="AJ114" i="1"/>
  <c r="AG114" i="1"/>
  <c r="AE114" i="1" s="1"/>
  <c r="Y114" i="1"/>
  <c r="AR114" i="1" s="1"/>
  <c r="S114" i="1"/>
  <c r="M114" i="1"/>
  <c r="H114" i="1"/>
  <c r="C114" i="1"/>
  <c r="AJ113" i="1"/>
  <c r="AS113" i="1" s="1"/>
  <c r="AG113" i="1"/>
  <c r="AE113" i="1" s="1"/>
  <c r="Y113" i="1"/>
  <c r="AR113" i="1" s="1"/>
  <c r="S113" i="1"/>
  <c r="M113" i="1"/>
  <c r="H113" i="1"/>
  <c r="C113" i="1"/>
  <c r="AJ112" i="1"/>
  <c r="AG112" i="1"/>
  <c r="AE112" i="1" s="1"/>
  <c r="Y112" i="1"/>
  <c r="AR112" i="1" s="1"/>
  <c r="S112" i="1"/>
  <c r="M112" i="1"/>
  <c r="H112" i="1"/>
  <c r="C112" i="1"/>
  <c r="AJ111" i="1"/>
  <c r="AS111" i="1" s="1"/>
  <c r="AG111" i="1"/>
  <c r="AE111" i="1" s="1"/>
  <c r="Y111" i="1"/>
  <c r="AR111" i="1" s="1"/>
  <c r="S111" i="1"/>
  <c r="M111" i="1"/>
  <c r="H111" i="1"/>
  <c r="C111" i="1"/>
  <c r="AJ110" i="1"/>
  <c r="AG110" i="1"/>
  <c r="AE110" i="1" s="1"/>
  <c r="Y110" i="1"/>
  <c r="AR110" i="1" s="1"/>
  <c r="S110" i="1"/>
  <c r="M110" i="1"/>
  <c r="H110" i="1"/>
  <c r="C110" i="1"/>
  <c r="AJ109" i="1"/>
  <c r="AS109" i="1" s="1"/>
  <c r="AG109" i="1"/>
  <c r="AE109" i="1" s="1"/>
  <c r="Y109" i="1"/>
  <c r="AR109" i="1" s="1"/>
  <c r="S109" i="1"/>
  <c r="M109" i="1"/>
  <c r="H109" i="1"/>
  <c r="C109" i="1"/>
  <c r="AJ108" i="1"/>
  <c r="AG108" i="1"/>
  <c r="AE108" i="1" s="1"/>
  <c r="Y108" i="1"/>
  <c r="AR108" i="1" s="1"/>
  <c r="S108" i="1"/>
  <c r="M108" i="1"/>
  <c r="H108" i="1"/>
  <c r="C108" i="1"/>
  <c r="AJ107" i="1"/>
  <c r="AS107" i="1" s="1"/>
  <c r="AG107" i="1"/>
  <c r="AE107" i="1" s="1"/>
  <c r="Y107" i="1"/>
  <c r="AR107" i="1" s="1"/>
  <c r="S107" i="1"/>
  <c r="M107" i="1"/>
  <c r="H107" i="1"/>
  <c r="C107" i="1"/>
  <c r="AJ106" i="1"/>
  <c r="AG106" i="1"/>
  <c r="AE106" i="1" s="1"/>
  <c r="Y106" i="1"/>
  <c r="AR106" i="1" s="1"/>
  <c r="S106" i="1"/>
  <c r="M106" i="1"/>
  <c r="H106" i="1"/>
  <c r="C106" i="1"/>
  <c r="AJ105" i="1"/>
  <c r="AS105" i="1" s="1"/>
  <c r="AG105" i="1"/>
  <c r="AE105" i="1" s="1"/>
  <c r="Y105" i="1"/>
  <c r="AR105" i="1" s="1"/>
  <c r="S105" i="1"/>
  <c r="M105" i="1"/>
  <c r="H105" i="1"/>
  <c r="C105" i="1"/>
  <c r="AJ104" i="1"/>
  <c r="AS104" i="1" s="1"/>
  <c r="AG104" i="1"/>
  <c r="AE104" i="1" s="1"/>
  <c r="Y104" i="1"/>
  <c r="AR104" i="1" s="1"/>
  <c r="S104" i="1"/>
  <c r="M104" i="1"/>
  <c r="H104" i="1"/>
  <c r="C104" i="1"/>
  <c r="AJ103" i="1"/>
  <c r="AS103" i="1" s="1"/>
  <c r="AG103" i="1"/>
  <c r="AE103" i="1" s="1"/>
  <c r="Y103" i="1"/>
  <c r="AR103" i="1" s="1"/>
  <c r="S103" i="1"/>
  <c r="M103" i="1"/>
  <c r="H103" i="1"/>
  <c r="C103" i="1"/>
  <c r="AJ102" i="1"/>
  <c r="AS102" i="1" s="1"/>
  <c r="AG102" i="1"/>
  <c r="AE102" i="1" s="1"/>
  <c r="Y102" i="1"/>
  <c r="AR102" i="1" s="1"/>
  <c r="S102" i="1"/>
  <c r="M102" i="1"/>
  <c r="H102" i="1"/>
  <c r="C102" i="1"/>
  <c r="AJ101" i="1"/>
  <c r="AS101" i="1" s="1"/>
  <c r="AG101" i="1"/>
  <c r="AE101" i="1" s="1"/>
  <c r="Y101" i="1"/>
  <c r="AR101" i="1" s="1"/>
  <c r="S101" i="1"/>
  <c r="M101" i="1"/>
  <c r="H101" i="1"/>
  <c r="C101" i="1"/>
  <c r="AJ100" i="1"/>
  <c r="AS100" i="1" s="1"/>
  <c r="AG100" i="1"/>
  <c r="AE100" i="1" s="1"/>
  <c r="Y100" i="1"/>
  <c r="AR100" i="1" s="1"/>
  <c r="S100" i="1"/>
  <c r="M100" i="1"/>
  <c r="H100" i="1"/>
  <c r="C100" i="1"/>
  <c r="AJ99" i="1"/>
  <c r="AS99" i="1" s="1"/>
  <c r="AG99" i="1"/>
  <c r="AE99" i="1" s="1"/>
  <c r="Y99" i="1"/>
  <c r="AR99" i="1" s="1"/>
  <c r="S99" i="1"/>
  <c r="M99" i="1"/>
  <c r="H99" i="1"/>
  <c r="C99" i="1"/>
  <c r="AJ98" i="1"/>
  <c r="AS98" i="1" s="1"/>
  <c r="AG98" i="1"/>
  <c r="AE98" i="1" s="1"/>
  <c r="Y98" i="1"/>
  <c r="AR98" i="1" s="1"/>
  <c r="S98" i="1"/>
  <c r="M98" i="1"/>
  <c r="H98" i="1"/>
  <c r="C98" i="1"/>
  <c r="AJ97" i="1"/>
  <c r="AS97" i="1" s="1"/>
  <c r="AG97" i="1"/>
  <c r="AE97" i="1" s="1"/>
  <c r="Y97" i="1"/>
  <c r="AR97" i="1" s="1"/>
  <c r="S97" i="1"/>
  <c r="M97" i="1"/>
  <c r="H97" i="1"/>
  <c r="C97" i="1"/>
  <c r="AJ96" i="1"/>
  <c r="AS96" i="1" s="1"/>
  <c r="AG96" i="1"/>
  <c r="AE96" i="1" s="1"/>
  <c r="Y96" i="1"/>
  <c r="AR96" i="1" s="1"/>
  <c r="S96" i="1"/>
  <c r="M96" i="1"/>
  <c r="H96" i="1"/>
  <c r="C96" i="1"/>
  <c r="AJ95" i="1"/>
  <c r="AG95" i="1"/>
  <c r="AE95" i="1"/>
  <c r="Y95" i="1"/>
  <c r="S95" i="1"/>
  <c r="AR95" i="1" s="1"/>
  <c r="M95" i="1"/>
  <c r="H95" i="1"/>
  <c r="C95" i="1"/>
  <c r="AJ94" i="1"/>
  <c r="AS94" i="1" s="1"/>
  <c r="AG94" i="1"/>
  <c r="AE94" i="1"/>
  <c r="Y94" i="1"/>
  <c r="S94" i="1"/>
  <c r="AR94" i="1" s="1"/>
  <c r="M94" i="1"/>
  <c r="H94" i="1"/>
  <c r="C94" i="1"/>
  <c r="AJ93" i="1"/>
  <c r="AS93" i="1" s="1"/>
  <c r="AG93" i="1"/>
  <c r="AE93" i="1"/>
  <c r="Y93" i="1"/>
  <c r="S93" i="1"/>
  <c r="AR93" i="1" s="1"/>
  <c r="M93" i="1"/>
  <c r="H93" i="1"/>
  <c r="C93" i="1"/>
  <c r="AJ92" i="1"/>
  <c r="AS92" i="1" s="1"/>
  <c r="AG92" i="1"/>
  <c r="AE92" i="1"/>
  <c r="Y92" i="1"/>
  <c r="S92" i="1"/>
  <c r="AR92" i="1" s="1"/>
  <c r="M92" i="1"/>
  <c r="H92" i="1"/>
  <c r="C92" i="1"/>
  <c r="AJ91" i="1"/>
  <c r="AS91" i="1" s="1"/>
  <c r="AG91" i="1"/>
  <c r="AE91" i="1"/>
  <c r="Y91" i="1"/>
  <c r="S91" i="1"/>
  <c r="AR91" i="1" s="1"/>
  <c r="M91" i="1"/>
  <c r="H91" i="1"/>
  <c r="C91" i="1"/>
  <c r="AJ90" i="1"/>
  <c r="AS90" i="1" s="1"/>
  <c r="AG90" i="1"/>
  <c r="AE90" i="1"/>
  <c r="Y90" i="1"/>
  <c r="S90" i="1"/>
  <c r="AR90" i="1" s="1"/>
  <c r="M90" i="1"/>
  <c r="H90" i="1"/>
  <c r="C90" i="1"/>
  <c r="AJ89" i="1"/>
  <c r="AS89" i="1" s="1"/>
  <c r="AG89" i="1"/>
  <c r="AE89" i="1"/>
  <c r="Y89" i="1"/>
  <c r="S89" i="1"/>
  <c r="AR89" i="1" s="1"/>
  <c r="M89" i="1"/>
  <c r="H89" i="1"/>
  <c r="C89" i="1"/>
  <c r="AJ88" i="1"/>
  <c r="AS88" i="1" s="1"/>
  <c r="AG88" i="1"/>
  <c r="AE88" i="1"/>
  <c r="Y88" i="1"/>
  <c r="S88" i="1"/>
  <c r="AR88" i="1" s="1"/>
  <c r="M88" i="1"/>
  <c r="H88" i="1"/>
  <c r="C88" i="1"/>
  <c r="AJ87" i="1"/>
  <c r="AS87" i="1" s="1"/>
  <c r="AG87" i="1"/>
  <c r="AE87" i="1"/>
  <c r="Y87" i="1"/>
  <c r="S87" i="1"/>
  <c r="AR87" i="1" s="1"/>
  <c r="M87" i="1"/>
  <c r="H87" i="1"/>
  <c r="C87" i="1"/>
  <c r="AJ86" i="1"/>
  <c r="AS86" i="1" s="1"/>
  <c r="AG86" i="1"/>
  <c r="AE86" i="1"/>
  <c r="Y86" i="1"/>
  <c r="S86" i="1"/>
  <c r="AR86" i="1" s="1"/>
  <c r="M86" i="1"/>
  <c r="H86" i="1"/>
  <c r="C86" i="1"/>
  <c r="AJ85" i="1"/>
  <c r="AS85" i="1" s="1"/>
  <c r="AG85" i="1"/>
  <c r="AE85" i="1"/>
  <c r="Y85" i="1"/>
  <c r="S85" i="1"/>
  <c r="AR85" i="1" s="1"/>
  <c r="M85" i="1"/>
  <c r="H85" i="1"/>
  <c r="H83" i="1" s="1"/>
  <c r="C85" i="1"/>
  <c r="AS84" i="1"/>
  <c r="AR84" i="1"/>
  <c r="AG84" i="1"/>
  <c r="AN83" i="1"/>
  <c r="AM83" i="1"/>
  <c r="AL83" i="1"/>
  <c r="AK83" i="1"/>
  <c r="AI83" i="1"/>
  <c r="AH83" i="1"/>
  <c r="AF83" i="1"/>
  <c r="AE83" i="1"/>
  <c r="AD83" i="1"/>
  <c r="AC83" i="1"/>
  <c r="AB83" i="1"/>
  <c r="AA83" i="1"/>
  <c r="AG83" i="1" s="1"/>
  <c r="Z83" i="1"/>
  <c r="Y83" i="1"/>
  <c r="X83" i="1"/>
  <c r="W83" i="1"/>
  <c r="V83" i="1"/>
  <c r="U83" i="1"/>
  <c r="T83" i="1"/>
  <c r="S83" i="1"/>
  <c r="AR83" i="1" s="1"/>
  <c r="R83" i="1"/>
  <c r="Q83" i="1"/>
  <c r="P83" i="1"/>
  <c r="O83" i="1"/>
  <c r="N83" i="1"/>
  <c r="M83" i="1"/>
  <c r="L83" i="1"/>
  <c r="K83" i="1"/>
  <c r="J83" i="1"/>
  <c r="I83" i="1"/>
  <c r="G83" i="1"/>
  <c r="F83" i="1"/>
  <c r="E83" i="1"/>
  <c r="D83" i="1"/>
  <c r="C83" i="1"/>
  <c r="AJ82" i="1"/>
  <c r="AS82" i="1" s="1"/>
  <c r="AG82" i="1"/>
  <c r="AE82" i="1" s="1"/>
  <c r="Y82" i="1"/>
  <c r="AR82" i="1" s="1"/>
  <c r="S82" i="1"/>
  <c r="M82" i="1"/>
  <c r="H82" i="1"/>
  <c r="C82" i="1"/>
  <c r="AJ81" i="1"/>
  <c r="AG81" i="1"/>
  <c r="AE81" i="1" s="1"/>
  <c r="Y81" i="1"/>
  <c r="AR81" i="1" s="1"/>
  <c r="S81" i="1"/>
  <c r="M81" i="1"/>
  <c r="H81" i="1"/>
  <c r="C81" i="1"/>
  <c r="AJ80" i="1"/>
  <c r="AS80" i="1" s="1"/>
  <c r="AG80" i="1"/>
  <c r="AE80" i="1" s="1"/>
  <c r="Y80" i="1"/>
  <c r="AR80" i="1" s="1"/>
  <c r="S80" i="1"/>
  <c r="M80" i="1"/>
  <c r="H80" i="1"/>
  <c r="C80" i="1"/>
  <c r="AJ79" i="1"/>
  <c r="AG79" i="1"/>
  <c r="AE79" i="1" s="1"/>
  <c r="Y79" i="1"/>
  <c r="AR79" i="1" s="1"/>
  <c r="S79" i="1"/>
  <c r="M79" i="1"/>
  <c r="H79" i="1"/>
  <c r="C79" i="1"/>
  <c r="AJ78" i="1"/>
  <c r="AS78" i="1" s="1"/>
  <c r="AG78" i="1"/>
  <c r="AE78" i="1" s="1"/>
  <c r="Y78" i="1"/>
  <c r="AR78" i="1" s="1"/>
  <c r="S78" i="1"/>
  <c r="M78" i="1"/>
  <c r="H78" i="1"/>
  <c r="C78" i="1"/>
  <c r="AJ77" i="1"/>
  <c r="AG77" i="1"/>
  <c r="AE77" i="1" s="1"/>
  <c r="Y77" i="1"/>
  <c r="AR77" i="1" s="1"/>
  <c r="S77" i="1"/>
  <c r="M77" i="1"/>
  <c r="H77" i="1"/>
  <c r="C77" i="1"/>
  <c r="AJ76" i="1"/>
  <c r="AS76" i="1" s="1"/>
  <c r="AG76" i="1"/>
  <c r="AE76" i="1" s="1"/>
  <c r="Y76" i="1"/>
  <c r="AR76" i="1" s="1"/>
  <c r="S76" i="1"/>
  <c r="M76" i="1"/>
  <c r="H76" i="1"/>
  <c r="C76" i="1"/>
  <c r="AJ75" i="1"/>
  <c r="AG75" i="1"/>
  <c r="AE75" i="1" s="1"/>
  <c r="Y75" i="1"/>
  <c r="AR75" i="1" s="1"/>
  <c r="S75" i="1"/>
  <c r="M75" i="1"/>
  <c r="H75" i="1"/>
  <c r="C75" i="1"/>
  <c r="AJ74" i="1"/>
  <c r="AS74" i="1" s="1"/>
  <c r="AG74" i="1"/>
  <c r="AE74" i="1" s="1"/>
  <c r="Y74" i="1"/>
  <c r="AR74" i="1" s="1"/>
  <c r="S74" i="1"/>
  <c r="M74" i="1"/>
  <c r="H74" i="1"/>
  <c r="C74" i="1"/>
  <c r="AJ73" i="1"/>
  <c r="AG73" i="1"/>
  <c r="AE73" i="1" s="1"/>
  <c r="Y73" i="1"/>
  <c r="AR73" i="1" s="1"/>
  <c r="S73" i="1"/>
  <c r="M73" i="1"/>
  <c r="H73" i="1"/>
  <c r="C73" i="1"/>
  <c r="AJ72" i="1"/>
  <c r="AS72" i="1" s="1"/>
  <c r="AG72" i="1"/>
  <c r="AE72" i="1" s="1"/>
  <c r="Y72" i="1"/>
  <c r="AR72" i="1" s="1"/>
  <c r="S72" i="1"/>
  <c r="M72" i="1"/>
  <c r="H72" i="1"/>
  <c r="C72" i="1"/>
  <c r="AN71" i="1"/>
  <c r="AM71" i="1"/>
  <c r="AL71" i="1"/>
  <c r="AK71" i="1"/>
  <c r="AJ71" i="1" s="1"/>
  <c r="AI71" i="1"/>
  <c r="AH71" i="1"/>
  <c r="AF71" i="1"/>
  <c r="AD71" i="1"/>
  <c r="AC71" i="1"/>
  <c r="AB71" i="1"/>
  <c r="AA71" i="1"/>
  <c r="AG71" i="1" s="1"/>
  <c r="AE71" i="1" s="1"/>
  <c r="Z71" i="1"/>
  <c r="Y71" i="1"/>
  <c r="X71" i="1"/>
  <c r="W71" i="1"/>
  <c r="V71" i="1"/>
  <c r="U71" i="1"/>
  <c r="T71" i="1"/>
  <c r="S71" i="1"/>
  <c r="R71" i="1"/>
  <c r="Q71" i="1"/>
  <c r="P71" i="1"/>
  <c r="O71" i="1"/>
  <c r="N71" i="1"/>
  <c r="M71" i="1"/>
  <c r="L71" i="1"/>
  <c r="K71" i="1"/>
  <c r="J71" i="1"/>
  <c r="I71" i="1"/>
  <c r="H71" i="1" s="1"/>
  <c r="G71" i="1"/>
  <c r="F71" i="1"/>
  <c r="E71" i="1"/>
  <c r="D71" i="1"/>
  <c r="C71" i="1"/>
  <c r="AN70" i="1"/>
  <c r="AM70" i="1"/>
  <c r="AL70" i="1"/>
  <c r="AK70" i="1"/>
  <c r="AI70" i="1"/>
  <c r="AH70" i="1"/>
  <c r="AF70" i="1"/>
  <c r="AD70" i="1"/>
  <c r="AC70" i="1"/>
  <c r="AB70" i="1"/>
  <c r="AA70" i="1"/>
  <c r="AG70" i="1" s="1"/>
  <c r="Z70" i="1"/>
  <c r="Y70" i="1"/>
  <c r="X70" i="1"/>
  <c r="W70" i="1"/>
  <c r="V70" i="1"/>
  <c r="U70" i="1"/>
  <c r="T70" i="1"/>
  <c r="S70" i="1"/>
  <c r="R70" i="1"/>
  <c r="Q70" i="1"/>
  <c r="P70" i="1"/>
  <c r="O70" i="1"/>
  <c r="N70" i="1"/>
  <c r="M70" i="1"/>
  <c r="L70" i="1"/>
  <c r="K70" i="1"/>
  <c r="J70" i="1"/>
  <c r="I70" i="1"/>
  <c r="G70" i="1"/>
  <c r="F70" i="1"/>
  <c r="E70" i="1"/>
  <c r="D70" i="1"/>
  <c r="C70" i="1"/>
  <c r="AN69" i="1"/>
  <c r="AM69" i="1"/>
  <c r="AL69" i="1"/>
  <c r="AK69" i="1"/>
  <c r="AJ69" i="1" s="1"/>
  <c r="AS69" i="1" s="1"/>
  <c r="AI69" i="1"/>
  <c r="AH69" i="1"/>
  <c r="AF69" i="1"/>
  <c r="AD69" i="1"/>
  <c r="AC69" i="1"/>
  <c r="AB69" i="1"/>
  <c r="AA69" i="1"/>
  <c r="AG69" i="1" s="1"/>
  <c r="AE69" i="1" s="1"/>
  <c r="Z69" i="1"/>
  <c r="Y69" i="1"/>
  <c r="X69" i="1"/>
  <c r="W69" i="1"/>
  <c r="V69" i="1"/>
  <c r="U69" i="1"/>
  <c r="T69" i="1"/>
  <c r="S69" i="1"/>
  <c r="R69" i="1"/>
  <c r="Q69" i="1"/>
  <c r="P69" i="1"/>
  <c r="O69" i="1"/>
  <c r="N69" i="1"/>
  <c r="M69" i="1"/>
  <c r="L69" i="1"/>
  <c r="K69" i="1"/>
  <c r="J69" i="1"/>
  <c r="I69" i="1"/>
  <c r="H69" i="1" s="1"/>
  <c r="G69" i="1"/>
  <c r="F69" i="1"/>
  <c r="E69" i="1"/>
  <c r="D69" i="1"/>
  <c r="C69" i="1"/>
  <c r="AN68" i="1"/>
  <c r="AM68" i="1"/>
  <c r="AL68" i="1"/>
  <c r="AK68" i="1"/>
  <c r="AJ68" i="1" s="1"/>
  <c r="AS68" i="1" s="1"/>
  <c r="AI68" i="1"/>
  <c r="AH68" i="1"/>
  <c r="AF68" i="1"/>
  <c r="AD68" i="1"/>
  <c r="AC68" i="1"/>
  <c r="AB68" i="1"/>
  <c r="AA68" i="1"/>
  <c r="AG68" i="1" s="1"/>
  <c r="AE68" i="1" s="1"/>
  <c r="Z68" i="1"/>
  <c r="Y68" i="1"/>
  <c r="X68" i="1"/>
  <c r="W68" i="1"/>
  <c r="V68" i="1"/>
  <c r="U68" i="1"/>
  <c r="T68" i="1"/>
  <c r="S68" i="1"/>
  <c r="R68" i="1"/>
  <c r="Q68" i="1"/>
  <c r="P68" i="1"/>
  <c r="O68" i="1"/>
  <c r="N68" i="1"/>
  <c r="M68" i="1"/>
  <c r="L68" i="1"/>
  <c r="K68" i="1"/>
  <c r="J68" i="1"/>
  <c r="I68" i="1"/>
  <c r="H68" i="1" s="1"/>
  <c r="G68" i="1"/>
  <c r="F68" i="1"/>
  <c r="E68" i="1"/>
  <c r="D68" i="1"/>
  <c r="C68" i="1"/>
  <c r="AJ67" i="1"/>
  <c r="AG67" i="1"/>
  <c r="AE67" i="1" s="1"/>
  <c r="Y67" i="1"/>
  <c r="AR67" i="1" s="1"/>
  <c r="S67" i="1"/>
  <c r="M67" i="1"/>
  <c r="H67" i="1"/>
  <c r="C67" i="1"/>
  <c r="AJ66" i="1"/>
  <c r="AS66" i="1" s="1"/>
  <c r="AG66" i="1"/>
  <c r="AE66" i="1" s="1"/>
  <c r="Y66" i="1"/>
  <c r="AR66" i="1" s="1"/>
  <c r="S66" i="1"/>
  <c r="M66" i="1"/>
  <c r="H66" i="1"/>
  <c r="C66" i="1"/>
  <c r="AJ65" i="1"/>
  <c r="AG65" i="1"/>
  <c r="AE65" i="1" s="1"/>
  <c r="Y65" i="1"/>
  <c r="AR65" i="1" s="1"/>
  <c r="S65" i="1"/>
  <c r="M65" i="1"/>
  <c r="H65" i="1"/>
  <c r="C65" i="1"/>
  <c r="AJ64" i="1"/>
  <c r="AS64" i="1" s="1"/>
  <c r="AG64" i="1"/>
  <c r="AE64" i="1" s="1"/>
  <c r="Y64" i="1"/>
  <c r="AR64" i="1" s="1"/>
  <c r="S64" i="1"/>
  <c r="M64" i="1"/>
  <c r="H64" i="1"/>
  <c r="C64" i="1"/>
  <c r="AJ63" i="1"/>
  <c r="AS63" i="1" s="1"/>
  <c r="AE63" i="1"/>
  <c r="Y63" i="1"/>
  <c r="S63" i="1"/>
  <c r="AR63" i="1" s="1"/>
  <c r="M63" i="1"/>
  <c r="H63" i="1"/>
  <c r="C63" i="1"/>
  <c r="AN62" i="1"/>
  <c r="AM62" i="1"/>
  <c r="AL62" i="1"/>
  <c r="AK62" i="1"/>
  <c r="AJ62" i="1"/>
  <c r="AI62" i="1"/>
  <c r="AH62" i="1"/>
  <c r="AF62" i="1"/>
  <c r="AD62" i="1"/>
  <c r="AC62" i="1"/>
  <c r="AB62" i="1"/>
  <c r="AA62" i="1"/>
  <c r="Z62" i="1"/>
  <c r="Y62" i="1" s="1"/>
  <c r="X62" i="1"/>
  <c r="W62" i="1"/>
  <c r="V62" i="1"/>
  <c r="U62" i="1"/>
  <c r="T62" i="1"/>
  <c r="S62" i="1" s="1"/>
  <c r="R62" i="1"/>
  <c r="Q62" i="1"/>
  <c r="P62" i="1"/>
  <c r="O62" i="1"/>
  <c r="N62" i="1"/>
  <c r="M62" i="1" s="1"/>
  <c r="L62" i="1"/>
  <c r="K62" i="1"/>
  <c r="J62" i="1"/>
  <c r="I62" i="1"/>
  <c r="H62" i="1"/>
  <c r="G62" i="1"/>
  <c r="F62" i="1"/>
  <c r="E62" i="1"/>
  <c r="D62" i="1"/>
  <c r="C62" i="1" s="1"/>
  <c r="AN61" i="1"/>
  <c r="AM61" i="1"/>
  <c r="AL61" i="1"/>
  <c r="AK61" i="1"/>
  <c r="AJ61" i="1"/>
  <c r="AI61" i="1"/>
  <c r="AH61" i="1"/>
  <c r="AF61" i="1"/>
  <c r="AD61" i="1"/>
  <c r="AC61" i="1"/>
  <c r="AB61" i="1"/>
  <c r="AA61" i="1"/>
  <c r="Z61" i="1"/>
  <c r="Y61" i="1" s="1"/>
  <c r="X61" i="1"/>
  <c r="W61" i="1"/>
  <c r="V61" i="1"/>
  <c r="U61" i="1"/>
  <c r="T61" i="1"/>
  <c r="S61" i="1" s="1"/>
  <c r="R61" i="1"/>
  <c r="Q61" i="1"/>
  <c r="P61" i="1"/>
  <c r="O61" i="1"/>
  <c r="N61" i="1"/>
  <c r="M61" i="1" s="1"/>
  <c r="L61" i="1"/>
  <c r="K61" i="1"/>
  <c r="J61" i="1"/>
  <c r="I61" i="1"/>
  <c r="H61" i="1"/>
  <c r="G61" i="1"/>
  <c r="F61" i="1"/>
  <c r="E61" i="1"/>
  <c r="D61" i="1"/>
  <c r="C61" i="1" s="1"/>
  <c r="AN60" i="1"/>
  <c r="AM60" i="1"/>
  <c r="AL60" i="1"/>
  <c r="AK60" i="1"/>
  <c r="AJ60" i="1"/>
  <c r="AI60" i="1"/>
  <c r="AH60" i="1"/>
  <c r="AF60" i="1"/>
  <c r="AD60" i="1"/>
  <c r="AC60" i="1"/>
  <c r="AB60" i="1"/>
  <c r="AA60" i="1"/>
  <c r="Z60" i="1"/>
  <c r="Y60" i="1" s="1"/>
  <c r="X60" i="1"/>
  <c r="W60" i="1"/>
  <c r="V60" i="1"/>
  <c r="U60" i="1"/>
  <c r="T60" i="1"/>
  <c r="S60" i="1" s="1"/>
  <c r="R60" i="1"/>
  <c r="Q60" i="1"/>
  <c r="P60" i="1"/>
  <c r="O60" i="1"/>
  <c r="N60" i="1"/>
  <c r="M60" i="1" s="1"/>
  <c r="L60" i="1"/>
  <c r="K60" i="1"/>
  <c r="J60" i="1"/>
  <c r="I60" i="1"/>
  <c r="H60" i="1"/>
  <c r="G60" i="1"/>
  <c r="F60" i="1"/>
  <c r="E60" i="1"/>
  <c r="D60" i="1"/>
  <c r="C60" i="1" s="1"/>
  <c r="AN59" i="1"/>
  <c r="AM59" i="1"/>
  <c r="AL59" i="1"/>
  <c r="AK59" i="1"/>
  <c r="AJ59" i="1"/>
  <c r="AI59" i="1"/>
  <c r="AH59" i="1"/>
  <c r="AF59" i="1"/>
  <c r="AD59" i="1"/>
  <c r="AC59" i="1"/>
  <c r="AB59" i="1"/>
  <c r="AA59" i="1"/>
  <c r="Z59" i="1"/>
  <c r="Y59" i="1" s="1"/>
  <c r="X59" i="1"/>
  <c r="W59" i="1"/>
  <c r="V59" i="1"/>
  <c r="U59" i="1"/>
  <c r="T59" i="1"/>
  <c r="S59" i="1" s="1"/>
  <c r="R59" i="1"/>
  <c r="Q59" i="1"/>
  <c r="P59" i="1"/>
  <c r="O59" i="1"/>
  <c r="N59" i="1"/>
  <c r="M59" i="1" s="1"/>
  <c r="L59" i="1"/>
  <c r="K59" i="1"/>
  <c r="J59" i="1"/>
  <c r="I59" i="1"/>
  <c r="H59" i="1"/>
  <c r="G59" i="1"/>
  <c r="F59" i="1"/>
  <c r="E59" i="1"/>
  <c r="D59" i="1"/>
  <c r="C59" i="1" s="1"/>
  <c r="AJ58" i="1"/>
  <c r="AS58" i="1" s="1"/>
  <c r="AG58" i="1"/>
  <c r="AE58" i="1"/>
  <c r="Y58" i="1"/>
  <c r="S58" i="1"/>
  <c r="AR58" i="1" s="1"/>
  <c r="M58" i="1"/>
  <c r="H58" i="1"/>
  <c r="C58" i="1"/>
  <c r="AN57" i="1"/>
  <c r="AM57" i="1"/>
  <c r="AL57" i="1"/>
  <c r="AK57" i="1"/>
  <c r="AJ57" i="1"/>
  <c r="AI57" i="1"/>
  <c r="AH57" i="1"/>
  <c r="AF57" i="1"/>
  <c r="AD57" i="1"/>
  <c r="AC57" i="1"/>
  <c r="AB57" i="1"/>
  <c r="AA57" i="1"/>
  <c r="AG57" i="1" s="1"/>
  <c r="Z57" i="1"/>
  <c r="Y57" i="1" s="1"/>
  <c r="X57" i="1"/>
  <c r="W57" i="1"/>
  <c r="V57" i="1"/>
  <c r="U57" i="1"/>
  <c r="T57" i="1"/>
  <c r="S57" i="1" s="1"/>
  <c r="R57" i="1"/>
  <c r="Q57" i="1"/>
  <c r="P57" i="1"/>
  <c r="O57" i="1"/>
  <c r="N57" i="1"/>
  <c r="M57" i="1" s="1"/>
  <c r="L57" i="1"/>
  <c r="K57" i="1"/>
  <c r="J57" i="1"/>
  <c r="I57" i="1"/>
  <c r="H57" i="1"/>
  <c r="G57" i="1"/>
  <c r="F57" i="1"/>
  <c r="E57" i="1"/>
  <c r="D57" i="1"/>
  <c r="C57" i="1" s="1"/>
  <c r="AN56" i="1"/>
  <c r="AM56" i="1"/>
  <c r="AL56" i="1"/>
  <c r="AK56" i="1"/>
  <c r="AJ56" i="1"/>
  <c r="AI56" i="1"/>
  <c r="AH56" i="1"/>
  <c r="AF56" i="1"/>
  <c r="AD56" i="1"/>
  <c r="AC56" i="1"/>
  <c r="AB56" i="1"/>
  <c r="AA56" i="1"/>
  <c r="AG56" i="1" s="1"/>
  <c r="Z56" i="1"/>
  <c r="Y56" i="1" s="1"/>
  <c r="X56" i="1"/>
  <c r="W56" i="1"/>
  <c r="V56" i="1"/>
  <c r="U56" i="1"/>
  <c r="T56" i="1"/>
  <c r="S56" i="1" s="1"/>
  <c r="R56" i="1"/>
  <c r="Q56" i="1"/>
  <c r="P56" i="1"/>
  <c r="O56" i="1"/>
  <c r="N56" i="1"/>
  <c r="M56" i="1" s="1"/>
  <c r="L56" i="1"/>
  <c r="K56" i="1"/>
  <c r="J56" i="1"/>
  <c r="I56" i="1"/>
  <c r="H56" i="1"/>
  <c r="G56" i="1"/>
  <c r="F56" i="1"/>
  <c r="E56" i="1"/>
  <c r="D56" i="1"/>
  <c r="C56" i="1" s="1"/>
  <c r="AN55" i="1"/>
  <c r="AM55" i="1"/>
  <c r="AL55" i="1"/>
  <c r="AK55" i="1"/>
  <c r="AJ55" i="1"/>
  <c r="AI55" i="1"/>
  <c r="AH55" i="1"/>
  <c r="AF55" i="1"/>
  <c r="AD55" i="1"/>
  <c r="AC55" i="1"/>
  <c r="AB55" i="1"/>
  <c r="AA55" i="1"/>
  <c r="AG55" i="1" s="1"/>
  <c r="Z55" i="1"/>
  <c r="Y55" i="1" s="1"/>
  <c r="X55" i="1"/>
  <c r="W55" i="1"/>
  <c r="V55" i="1"/>
  <c r="U55" i="1"/>
  <c r="T55" i="1"/>
  <c r="S55" i="1" s="1"/>
  <c r="R55" i="1"/>
  <c r="Q55" i="1"/>
  <c r="P55" i="1"/>
  <c r="O55" i="1"/>
  <c r="N55" i="1"/>
  <c r="M55" i="1" s="1"/>
  <c r="L55" i="1"/>
  <c r="K55" i="1"/>
  <c r="J55" i="1"/>
  <c r="I55" i="1"/>
  <c r="H55" i="1"/>
  <c r="G55" i="1"/>
  <c r="F55" i="1"/>
  <c r="E55" i="1"/>
  <c r="D55" i="1"/>
  <c r="C55" i="1" s="1"/>
  <c r="AN54" i="1"/>
  <c r="AM54" i="1"/>
  <c r="AL54" i="1"/>
  <c r="AK54" i="1"/>
  <c r="AJ54" i="1"/>
  <c r="AI54" i="1"/>
  <c r="AH54" i="1"/>
  <c r="AF54" i="1"/>
  <c r="AD54" i="1"/>
  <c r="AC54" i="1"/>
  <c r="AB54" i="1"/>
  <c r="AA54" i="1"/>
  <c r="AG54" i="1" s="1"/>
  <c r="Z54" i="1"/>
  <c r="Y54" i="1" s="1"/>
  <c r="X54" i="1"/>
  <c r="W54" i="1"/>
  <c r="V54" i="1"/>
  <c r="U54" i="1"/>
  <c r="T54" i="1"/>
  <c r="S54" i="1" s="1"/>
  <c r="R54" i="1"/>
  <c r="Q54" i="1"/>
  <c r="P54" i="1"/>
  <c r="O54" i="1"/>
  <c r="N54" i="1"/>
  <c r="M54" i="1" s="1"/>
  <c r="L54" i="1"/>
  <c r="K54" i="1"/>
  <c r="J54" i="1"/>
  <c r="I54" i="1"/>
  <c r="H54" i="1"/>
  <c r="G54" i="1"/>
  <c r="F54" i="1"/>
  <c r="E54" i="1"/>
  <c r="D54" i="1"/>
  <c r="C54" i="1" s="1"/>
  <c r="AJ53" i="1"/>
  <c r="AS53" i="1" s="1"/>
  <c r="AG53" i="1"/>
  <c r="AE53" i="1"/>
  <c r="Y53" i="1"/>
  <c r="S53" i="1"/>
  <c r="AR53" i="1" s="1"/>
  <c r="M53" i="1"/>
  <c r="H53" i="1"/>
  <c r="C53" i="1"/>
  <c r="AJ52" i="1"/>
  <c r="AS52" i="1" s="1"/>
  <c r="AE52" i="1"/>
  <c r="Y52" i="1"/>
  <c r="S52" i="1"/>
  <c r="AR52" i="1" s="1"/>
  <c r="M52" i="1"/>
  <c r="H52" i="1"/>
  <c r="C52" i="1"/>
  <c r="AJ51" i="1"/>
  <c r="AG51" i="1"/>
  <c r="AE51" i="1" s="1"/>
  <c r="Y51" i="1"/>
  <c r="AR51" i="1" s="1"/>
  <c r="S51" i="1"/>
  <c r="M51" i="1"/>
  <c r="H51" i="1"/>
  <c r="C51" i="1"/>
  <c r="AJ50" i="1"/>
  <c r="AS50" i="1" s="1"/>
  <c r="AG50" i="1"/>
  <c r="AE50" i="1" s="1"/>
  <c r="Y50" i="1"/>
  <c r="AR50" i="1" s="1"/>
  <c r="S50" i="1"/>
  <c r="M50" i="1"/>
  <c r="H50" i="1"/>
  <c r="C50" i="1"/>
  <c r="AJ49" i="1"/>
  <c r="AG49" i="1"/>
  <c r="AE49" i="1" s="1"/>
  <c r="Y49" i="1"/>
  <c r="AR49" i="1" s="1"/>
  <c r="S49" i="1"/>
  <c r="M49" i="1"/>
  <c r="H49" i="1"/>
  <c r="C49" i="1"/>
  <c r="AJ48" i="1"/>
  <c r="AS48" i="1" s="1"/>
  <c r="AG48" i="1"/>
  <c r="AE48" i="1" s="1"/>
  <c r="Y48" i="1"/>
  <c r="AR48" i="1" s="1"/>
  <c r="S48" i="1"/>
  <c r="M48" i="1"/>
  <c r="H48" i="1"/>
  <c r="C48" i="1"/>
  <c r="AN47" i="1"/>
  <c r="AM47" i="1"/>
  <c r="AM44" i="1" s="1"/>
  <c r="AM43" i="1" s="1"/>
  <c r="AM42" i="1" s="1"/>
  <c r="AM41" i="1" s="1"/>
  <c r="AM9" i="1" s="1"/>
  <c r="AM8" i="1" s="1"/>
  <c r="AM7" i="1" s="1"/>
  <c r="AL47" i="1"/>
  <c r="AK47" i="1"/>
  <c r="AJ47" i="1" s="1"/>
  <c r="AS47" i="1" s="1"/>
  <c r="AI47" i="1"/>
  <c r="AI44" i="1" s="1"/>
  <c r="AI43" i="1" s="1"/>
  <c r="AI42" i="1" s="1"/>
  <c r="AI41" i="1" s="1"/>
  <c r="AI9" i="1" s="1"/>
  <c r="AI8" i="1" s="1"/>
  <c r="AH47" i="1"/>
  <c r="AG47" i="1"/>
  <c r="AF47" i="1"/>
  <c r="AE47" i="1"/>
  <c r="AD47" i="1"/>
  <c r="AC47" i="1"/>
  <c r="AC44" i="1" s="1"/>
  <c r="AC43" i="1" s="1"/>
  <c r="AC42" i="1" s="1"/>
  <c r="AC41" i="1" s="1"/>
  <c r="AC9" i="1" s="1"/>
  <c r="AC8" i="1" s="1"/>
  <c r="AC7" i="1" s="1"/>
  <c r="AB47" i="1"/>
  <c r="AA47" i="1"/>
  <c r="AA44" i="1" s="1"/>
  <c r="AA43" i="1" s="1"/>
  <c r="AA42" i="1" s="1"/>
  <c r="AA41" i="1" s="1"/>
  <c r="AA9" i="1" s="1"/>
  <c r="Z47" i="1"/>
  <c r="Y47" i="1"/>
  <c r="X47" i="1"/>
  <c r="W47" i="1"/>
  <c r="W44" i="1" s="1"/>
  <c r="W43" i="1" s="1"/>
  <c r="W42" i="1" s="1"/>
  <c r="W41" i="1" s="1"/>
  <c r="W9" i="1" s="1"/>
  <c r="W8" i="1" s="1"/>
  <c r="W7" i="1" s="1"/>
  <c r="V47" i="1"/>
  <c r="U47" i="1"/>
  <c r="U44" i="1" s="1"/>
  <c r="U43" i="1" s="1"/>
  <c r="U42" i="1" s="1"/>
  <c r="U41" i="1" s="1"/>
  <c r="U9" i="1" s="1"/>
  <c r="T47" i="1"/>
  <c r="S47" i="1"/>
  <c r="R47" i="1"/>
  <c r="Q47" i="1"/>
  <c r="Q44" i="1" s="1"/>
  <c r="Q43" i="1" s="1"/>
  <c r="Q42" i="1" s="1"/>
  <c r="Q41" i="1" s="1"/>
  <c r="Q9" i="1" s="1"/>
  <c r="Q8" i="1" s="1"/>
  <c r="P47" i="1"/>
  <c r="O47" i="1"/>
  <c r="O44" i="1" s="1"/>
  <c r="O43" i="1" s="1"/>
  <c r="O42" i="1" s="1"/>
  <c r="O41" i="1" s="1"/>
  <c r="O9" i="1" s="1"/>
  <c r="N47" i="1"/>
  <c r="M47" i="1"/>
  <c r="L47" i="1"/>
  <c r="K47" i="1"/>
  <c r="K44" i="1" s="1"/>
  <c r="K43" i="1" s="1"/>
  <c r="K42" i="1" s="1"/>
  <c r="K41" i="1" s="1"/>
  <c r="K9" i="1" s="1"/>
  <c r="K8" i="1" s="1"/>
  <c r="K7" i="1" s="1"/>
  <c r="J47" i="1"/>
  <c r="I47" i="1"/>
  <c r="H47" i="1" s="1"/>
  <c r="G47" i="1"/>
  <c r="G44" i="1" s="1"/>
  <c r="G43" i="1" s="1"/>
  <c r="G42" i="1" s="1"/>
  <c r="G41" i="1" s="1"/>
  <c r="G9" i="1" s="1"/>
  <c r="G8" i="1" s="1"/>
  <c r="G7" i="1" s="1"/>
  <c r="F47" i="1"/>
  <c r="E47" i="1"/>
  <c r="E44" i="1" s="1"/>
  <c r="E43" i="1" s="1"/>
  <c r="E42" i="1" s="1"/>
  <c r="E41" i="1" s="1"/>
  <c r="E9" i="1" s="1"/>
  <c r="D47" i="1"/>
  <c r="C47" i="1"/>
  <c r="AJ46" i="1"/>
  <c r="AG46" i="1"/>
  <c r="AE46" i="1" s="1"/>
  <c r="Y46" i="1"/>
  <c r="AR46" i="1" s="1"/>
  <c r="S46" i="1"/>
  <c r="M46" i="1"/>
  <c r="H46" i="1"/>
  <c r="C46" i="1"/>
  <c r="AS45" i="1"/>
  <c r="AR45" i="1"/>
  <c r="AG45" i="1"/>
  <c r="AN44" i="1"/>
  <c r="AL44" i="1"/>
  <c r="AH44" i="1"/>
  <c r="AF44" i="1"/>
  <c r="AD44" i="1"/>
  <c r="AB44" i="1"/>
  <c r="Z44" i="1"/>
  <c r="Y44" i="1" s="1"/>
  <c r="X44" i="1"/>
  <c r="V44" i="1"/>
  <c r="T44" i="1"/>
  <c r="S44" i="1" s="1"/>
  <c r="R44" i="1"/>
  <c r="P44" i="1"/>
  <c r="N44" i="1"/>
  <c r="M44" i="1" s="1"/>
  <c r="L44" i="1"/>
  <c r="J44" i="1"/>
  <c r="F44" i="1"/>
  <c r="D44" i="1"/>
  <c r="AN43" i="1"/>
  <c r="AL43" i="1"/>
  <c r="AH43" i="1"/>
  <c r="AF43" i="1"/>
  <c r="AD43" i="1"/>
  <c r="AB43" i="1"/>
  <c r="Z43" i="1"/>
  <c r="Y43" i="1" s="1"/>
  <c r="X43" i="1"/>
  <c r="V43" i="1"/>
  <c r="T43" i="1"/>
  <c r="S43" i="1" s="1"/>
  <c r="R43" i="1"/>
  <c r="P43" i="1"/>
  <c r="N43" i="1"/>
  <c r="M43" i="1" s="1"/>
  <c r="L43" i="1"/>
  <c r="J43" i="1"/>
  <c r="F43" i="1"/>
  <c r="D43" i="1"/>
  <c r="C43" i="1" s="1"/>
  <c r="AN42" i="1"/>
  <c r="AL42" i="1"/>
  <c r="AH42" i="1"/>
  <c r="AF42" i="1"/>
  <c r="AD42" i="1"/>
  <c r="AB42" i="1"/>
  <c r="Z42" i="1"/>
  <c r="Y42" i="1" s="1"/>
  <c r="X42" i="1"/>
  <c r="V42" i="1"/>
  <c r="T42" i="1"/>
  <c r="S42" i="1" s="1"/>
  <c r="R42" i="1"/>
  <c r="P42" i="1"/>
  <c r="N42" i="1"/>
  <c r="M42" i="1" s="1"/>
  <c r="L42" i="1"/>
  <c r="J42" i="1"/>
  <c r="F42" i="1"/>
  <c r="D42" i="1"/>
  <c r="AN41" i="1"/>
  <c r="AL41" i="1"/>
  <c r="AH41" i="1"/>
  <c r="AF41" i="1"/>
  <c r="AD41" i="1"/>
  <c r="AB41" i="1"/>
  <c r="Z41" i="1"/>
  <c r="Y41" i="1" s="1"/>
  <c r="X41" i="1"/>
  <c r="V41" i="1"/>
  <c r="T41" i="1"/>
  <c r="S41" i="1" s="1"/>
  <c r="R41" i="1"/>
  <c r="P41" i="1"/>
  <c r="N41" i="1"/>
  <c r="M41" i="1" s="1"/>
  <c r="L41" i="1"/>
  <c r="J41" i="1"/>
  <c r="F41" i="1"/>
  <c r="D41" i="1"/>
  <c r="C41" i="1" s="1"/>
  <c r="AJ40" i="1"/>
  <c r="AS40" i="1" s="1"/>
  <c r="AE40" i="1"/>
  <c r="Y40" i="1"/>
  <c r="S40" i="1"/>
  <c r="AR40" i="1" s="1"/>
  <c r="M40" i="1"/>
  <c r="H40" i="1"/>
  <c r="C40" i="1"/>
  <c r="AJ39" i="1"/>
  <c r="AS39" i="1" s="1"/>
  <c r="AE39" i="1"/>
  <c r="Y39" i="1"/>
  <c r="S39" i="1"/>
  <c r="AR39" i="1" s="1"/>
  <c r="M39" i="1"/>
  <c r="H39" i="1"/>
  <c r="C39" i="1"/>
  <c r="AJ38" i="1"/>
  <c r="AS38" i="1" s="1"/>
  <c r="AE38" i="1"/>
  <c r="Y38" i="1"/>
  <c r="S38" i="1"/>
  <c r="AR38" i="1" s="1"/>
  <c r="M38" i="1"/>
  <c r="AJ37" i="1"/>
  <c r="AS37" i="1" s="1"/>
  <c r="AE37" i="1"/>
  <c r="Y37" i="1"/>
  <c r="S37" i="1"/>
  <c r="AR37" i="1" s="1"/>
  <c r="M37" i="1"/>
  <c r="AJ36" i="1"/>
  <c r="AS36" i="1" s="1"/>
  <c r="AE36" i="1"/>
  <c r="Y36" i="1"/>
  <c r="S36" i="1"/>
  <c r="AR36" i="1" s="1"/>
  <c r="M36" i="1"/>
  <c r="AJ35" i="1"/>
  <c r="AS35" i="1" s="1"/>
  <c r="AE35" i="1"/>
  <c r="Y35" i="1"/>
  <c r="S35" i="1"/>
  <c r="AR35" i="1" s="1"/>
  <c r="M35" i="1"/>
  <c r="AJ34" i="1"/>
  <c r="AS34" i="1" s="1"/>
  <c r="AE34" i="1"/>
  <c r="Y34" i="1"/>
  <c r="S34" i="1"/>
  <c r="AR34" i="1" s="1"/>
  <c r="M34" i="1"/>
  <c r="AJ33" i="1"/>
  <c r="AS33" i="1" s="1"/>
  <c r="AE33" i="1"/>
  <c r="Y33" i="1"/>
  <c r="S33" i="1"/>
  <c r="AR33" i="1" s="1"/>
  <c r="M33" i="1"/>
  <c r="AJ32" i="1"/>
  <c r="AS32" i="1" s="1"/>
  <c r="AE32" i="1"/>
  <c r="Y32" i="1"/>
  <c r="S32" i="1"/>
  <c r="AR32" i="1" s="1"/>
  <c r="M32" i="1"/>
  <c r="AJ31" i="1"/>
  <c r="AS31" i="1" s="1"/>
  <c r="AE31" i="1"/>
  <c r="Y31" i="1"/>
  <c r="S31" i="1"/>
  <c r="AR31" i="1" s="1"/>
  <c r="M31" i="1"/>
  <c r="AJ30" i="1"/>
  <c r="AS30" i="1" s="1"/>
  <c r="AE30" i="1"/>
  <c r="Y30" i="1"/>
  <c r="S30" i="1"/>
  <c r="AR30" i="1" s="1"/>
  <c r="M30" i="1"/>
  <c r="AJ29" i="1"/>
  <c r="AS29" i="1" s="1"/>
  <c r="AE29" i="1"/>
  <c r="Y29" i="1"/>
  <c r="S29" i="1"/>
  <c r="AR29" i="1" s="1"/>
  <c r="M29" i="1"/>
  <c r="AJ28" i="1"/>
  <c r="AS28" i="1" s="1"/>
  <c r="AE28" i="1"/>
  <c r="Y28" i="1"/>
  <c r="S28" i="1"/>
  <c r="AR28" i="1" s="1"/>
  <c r="M28" i="1"/>
  <c r="H28" i="1"/>
  <c r="C28" i="1"/>
  <c r="AJ27" i="1"/>
  <c r="AS27" i="1" s="1"/>
  <c r="AE27" i="1"/>
  <c r="Y27" i="1"/>
  <c r="S27" i="1"/>
  <c r="AR27" i="1" s="1"/>
  <c r="M27" i="1"/>
  <c r="H27" i="1"/>
  <c r="C27" i="1"/>
  <c r="AJ26" i="1"/>
  <c r="AS26" i="1" s="1"/>
  <c r="AE26" i="1"/>
  <c r="Y26" i="1"/>
  <c r="S26" i="1"/>
  <c r="AR26" i="1" s="1"/>
  <c r="M26" i="1"/>
  <c r="AJ25" i="1"/>
  <c r="AS25" i="1" s="1"/>
  <c r="AE25" i="1"/>
  <c r="Y25" i="1"/>
  <c r="S25" i="1"/>
  <c r="AR25" i="1" s="1"/>
  <c r="M25" i="1"/>
  <c r="H25" i="1"/>
  <c r="C25" i="1"/>
  <c r="AJ24" i="1"/>
  <c r="AS24" i="1" s="1"/>
  <c r="AE24" i="1"/>
  <c r="Y24" i="1"/>
  <c r="S24" i="1"/>
  <c r="AR24" i="1" s="1"/>
  <c r="M24" i="1"/>
  <c r="H24" i="1"/>
  <c r="C24" i="1"/>
  <c r="AJ23" i="1"/>
  <c r="AS23" i="1" s="1"/>
  <c r="AE23" i="1"/>
  <c r="Y23" i="1"/>
  <c r="S23" i="1"/>
  <c r="AR23" i="1" s="1"/>
  <c r="M23" i="1"/>
  <c r="AJ22" i="1"/>
  <c r="AS22" i="1" s="1"/>
  <c r="AE22" i="1"/>
  <c r="Y22" i="1"/>
  <c r="S22" i="1"/>
  <c r="AR22" i="1" s="1"/>
  <c r="M22" i="1"/>
  <c r="AJ21" i="1"/>
  <c r="AS21" i="1" s="1"/>
  <c r="AE21" i="1"/>
  <c r="Y21" i="1"/>
  <c r="S21" i="1"/>
  <c r="AR21" i="1" s="1"/>
  <c r="M21" i="1"/>
  <c r="AJ20" i="1"/>
  <c r="AS20" i="1" s="1"/>
  <c r="AE20" i="1"/>
  <c r="Y20" i="1"/>
  <c r="S20" i="1"/>
  <c r="AR20" i="1" s="1"/>
  <c r="M20" i="1"/>
  <c r="AJ19" i="1"/>
  <c r="AS19" i="1" s="1"/>
  <c r="AE19" i="1"/>
  <c r="Y19" i="1"/>
  <c r="S19" i="1"/>
  <c r="AR19" i="1" s="1"/>
  <c r="M19" i="1"/>
  <c r="AJ18" i="1"/>
  <c r="AS18" i="1" s="1"/>
  <c r="AE18" i="1"/>
  <c r="Y18" i="1"/>
  <c r="S18" i="1"/>
  <c r="AR18" i="1" s="1"/>
  <c r="M18" i="1"/>
  <c r="H18" i="1"/>
  <c r="C18" i="1"/>
  <c r="AR17" i="1"/>
  <c r="AJ17" i="1"/>
  <c r="AS17" i="1" s="1"/>
  <c r="AE17" i="1"/>
  <c r="AE13" i="1" s="1"/>
  <c r="M17" i="1"/>
  <c r="AJ16" i="1"/>
  <c r="AS16" i="1" s="1"/>
  <c r="AE16" i="1"/>
  <c r="Y16" i="1"/>
  <c r="Y13" i="1" s="1"/>
  <c r="S16" i="1"/>
  <c r="AR16" i="1" s="1"/>
  <c r="M16" i="1"/>
  <c r="H16" i="1"/>
  <c r="C16" i="1"/>
  <c r="AS14" i="1"/>
  <c r="AR14" i="1"/>
  <c r="AQ14" i="1"/>
  <c r="AP13" i="1"/>
  <c r="AO13" i="1"/>
  <c r="AN13" i="1"/>
  <c r="AM13" i="1"/>
  <c r="AL13" i="1"/>
  <c r="AK13" i="1"/>
  <c r="AJ13" i="1"/>
  <c r="AS13" i="1" s="1"/>
  <c r="AI13" i="1"/>
  <c r="AH13" i="1"/>
  <c r="AG13" i="1"/>
  <c r="AF13" i="1"/>
  <c r="AD13" i="1"/>
  <c r="AC13" i="1"/>
  <c r="AB13" i="1"/>
  <c r="AA13" i="1"/>
  <c r="Z13" i="1"/>
  <c r="X13" i="1"/>
  <c r="W13" i="1"/>
  <c r="V13" i="1"/>
  <c r="U13" i="1"/>
  <c r="T13" i="1"/>
  <c r="R13" i="1"/>
  <c r="Q13" i="1"/>
  <c r="P13" i="1"/>
  <c r="O13" i="1"/>
  <c r="N13" i="1"/>
  <c r="M13" i="1" s="1"/>
  <c r="L13" i="1"/>
  <c r="K13" i="1"/>
  <c r="J13" i="1"/>
  <c r="I13" i="1"/>
  <c r="H13" i="1"/>
  <c r="G13" i="1"/>
  <c r="F13" i="1"/>
  <c r="E13" i="1"/>
  <c r="D13" i="1"/>
  <c r="C13" i="1" s="1"/>
  <c r="AN12" i="1"/>
  <c r="AM12" i="1"/>
  <c r="AL12" i="1"/>
  <c r="AK12" i="1"/>
  <c r="AJ12" i="1"/>
  <c r="AI12" i="1"/>
  <c r="AH12" i="1"/>
  <c r="AG12" i="1"/>
  <c r="AF12" i="1"/>
  <c r="AE12" i="1" s="1"/>
  <c r="AD12" i="1"/>
  <c r="AC12" i="1"/>
  <c r="AB12" i="1"/>
  <c r="AA12" i="1"/>
  <c r="Z12" i="1"/>
  <c r="Y12" i="1" s="1"/>
  <c r="X12" i="1"/>
  <c r="W12" i="1"/>
  <c r="V12" i="1"/>
  <c r="U12" i="1"/>
  <c r="T12" i="1"/>
  <c r="S12" i="1" s="1"/>
  <c r="R12" i="1"/>
  <c r="Q12" i="1"/>
  <c r="P12" i="1"/>
  <c r="O12" i="1"/>
  <c r="N12" i="1"/>
  <c r="M12" i="1" s="1"/>
  <c r="L12" i="1"/>
  <c r="K12" i="1"/>
  <c r="J12" i="1"/>
  <c r="I12" i="1"/>
  <c r="H12" i="1"/>
  <c r="G12" i="1"/>
  <c r="F12" i="1"/>
  <c r="E12" i="1"/>
  <c r="D12" i="1"/>
  <c r="C12" i="1" s="1"/>
  <c r="AN11" i="1"/>
  <c r="AM11" i="1"/>
  <c r="AL11" i="1"/>
  <c r="AK11" i="1"/>
  <c r="AJ11" i="1"/>
  <c r="AI11" i="1"/>
  <c r="AH11" i="1"/>
  <c r="AG11" i="1"/>
  <c r="AF11" i="1"/>
  <c r="AE11" i="1" s="1"/>
  <c r="AD11" i="1"/>
  <c r="AC11" i="1"/>
  <c r="AB11" i="1"/>
  <c r="AA11" i="1"/>
  <c r="Z11" i="1"/>
  <c r="Y11" i="1" s="1"/>
  <c r="X11" i="1"/>
  <c r="W11" i="1"/>
  <c r="V11" i="1"/>
  <c r="U11" i="1"/>
  <c r="T11" i="1"/>
  <c r="S11" i="1" s="1"/>
  <c r="R11" i="1"/>
  <c r="Q11" i="1"/>
  <c r="P11" i="1"/>
  <c r="O11" i="1"/>
  <c r="N11" i="1"/>
  <c r="M11" i="1" s="1"/>
  <c r="L11" i="1"/>
  <c r="K11" i="1"/>
  <c r="J11" i="1"/>
  <c r="I11" i="1"/>
  <c r="H11" i="1"/>
  <c r="G11" i="1"/>
  <c r="F11" i="1"/>
  <c r="E11" i="1"/>
  <c r="D11" i="1"/>
  <c r="C11" i="1" s="1"/>
  <c r="AN10" i="1"/>
  <c r="AM10" i="1"/>
  <c r="AL10" i="1"/>
  <c r="AK10" i="1"/>
  <c r="AJ10" i="1"/>
  <c r="AI10" i="1"/>
  <c r="AH10" i="1"/>
  <c r="AG10" i="1"/>
  <c r="AF10" i="1"/>
  <c r="AE10" i="1" s="1"/>
  <c r="AD10" i="1"/>
  <c r="AC10" i="1"/>
  <c r="AB10" i="1"/>
  <c r="AA10" i="1"/>
  <c r="Z10" i="1"/>
  <c r="Y10" i="1" s="1"/>
  <c r="X10" i="1"/>
  <c r="W10" i="1"/>
  <c r="V10" i="1"/>
  <c r="U10" i="1"/>
  <c r="T10" i="1"/>
  <c r="S10" i="1" s="1"/>
  <c r="R10" i="1"/>
  <c r="Q10" i="1"/>
  <c r="P10" i="1"/>
  <c r="O10" i="1"/>
  <c r="N10" i="1"/>
  <c r="M10" i="1" s="1"/>
  <c r="L10" i="1"/>
  <c r="K10" i="1"/>
  <c r="J10" i="1"/>
  <c r="I10" i="1"/>
  <c r="H10" i="1"/>
  <c r="G10" i="1"/>
  <c r="F10" i="1"/>
  <c r="E10" i="1"/>
  <c r="D10" i="1"/>
  <c r="C10" i="1" s="1"/>
  <c r="AN9" i="1"/>
  <c r="AL9" i="1"/>
  <c r="AH9" i="1"/>
  <c r="AF9" i="1"/>
  <c r="AD9" i="1"/>
  <c r="AB9" i="1"/>
  <c r="Z9" i="1"/>
  <c r="Y9" i="1" s="1"/>
  <c r="X9" i="1"/>
  <c r="V9" i="1"/>
  <c r="T9" i="1"/>
  <c r="S9" i="1" s="1"/>
  <c r="R9" i="1"/>
  <c r="P9" i="1"/>
  <c r="N9" i="1"/>
  <c r="M9" i="1" s="1"/>
  <c r="L9" i="1"/>
  <c r="J9" i="1"/>
  <c r="F9" i="1"/>
  <c r="D9" i="1"/>
  <c r="C9" i="1" s="1"/>
  <c r="AN8" i="1"/>
  <c r="AL8" i="1"/>
  <c r="AH8" i="1"/>
  <c r="AD8" i="1"/>
  <c r="AB8" i="1"/>
  <c r="X8" i="1"/>
  <c r="V8" i="1"/>
  <c r="R8" i="1"/>
  <c r="P8" i="1"/>
  <c r="L8" i="1"/>
  <c r="J8" i="1"/>
  <c r="F8" i="1"/>
  <c r="AN7" i="1"/>
  <c r="AD7" i="1"/>
  <c r="AB7" i="1"/>
  <c r="X7" i="1"/>
  <c r="V7" i="1"/>
  <c r="R7" i="1"/>
  <c r="P7" i="1"/>
  <c r="L7" i="1"/>
  <c r="J7" i="1"/>
  <c r="F7" i="1"/>
  <c r="AR10" i="1" l="1"/>
  <c r="AS10" i="1"/>
  <c r="AR12" i="1"/>
  <c r="AS12" i="1"/>
  <c r="C42" i="1"/>
  <c r="AE43" i="1"/>
  <c r="C44" i="1"/>
  <c r="AS46" i="1"/>
  <c r="AR47" i="1"/>
  <c r="AS49" i="1"/>
  <c r="AS51" i="1"/>
  <c r="AR54" i="1"/>
  <c r="AE54" i="1"/>
  <c r="AS54" i="1" s="1"/>
  <c r="AR55" i="1"/>
  <c r="AE55" i="1"/>
  <c r="AR56" i="1"/>
  <c r="AE56" i="1"/>
  <c r="AS56" i="1" s="1"/>
  <c r="AR57" i="1"/>
  <c r="AE57" i="1"/>
  <c r="AR59" i="1"/>
  <c r="AE59" i="1"/>
  <c r="AS59" i="1" s="1"/>
  <c r="AR60" i="1"/>
  <c r="AE60" i="1"/>
  <c r="AR61" i="1"/>
  <c r="AE61" i="1"/>
  <c r="AS61" i="1" s="1"/>
  <c r="AR62" i="1"/>
  <c r="AE62" i="1"/>
  <c r="AS65" i="1"/>
  <c r="AS67" i="1"/>
  <c r="AR68" i="1"/>
  <c r="AR69" i="1"/>
  <c r="H70" i="1"/>
  <c r="AR70" i="1" s="1"/>
  <c r="AR71" i="1"/>
  <c r="AE70" i="1"/>
  <c r="AS73" i="1"/>
  <c r="AS75" i="1"/>
  <c r="AS77" i="1"/>
  <c r="AS79" i="1"/>
  <c r="AS81" i="1"/>
  <c r="AR11" i="1"/>
  <c r="AS11" i="1"/>
  <c r="AS55" i="1"/>
  <c r="AS57" i="1"/>
  <c r="AS60" i="1"/>
  <c r="AS62" i="1"/>
  <c r="AS71" i="1"/>
  <c r="S13" i="1"/>
  <c r="AR13" i="1" s="1"/>
  <c r="I44" i="1"/>
  <c r="AG44" i="1"/>
  <c r="AG43" i="1" s="1"/>
  <c r="AG42" i="1" s="1"/>
  <c r="AG41" i="1" s="1"/>
  <c r="AG9" i="1" s="1"/>
  <c r="AK44" i="1"/>
  <c r="AG62" i="1"/>
  <c r="AG61" i="1" s="1"/>
  <c r="AG60" i="1" s="1"/>
  <c r="AG59" i="1" s="1"/>
  <c r="AJ83" i="1"/>
  <c r="AS83" i="1" s="1"/>
  <c r="AS106" i="1"/>
  <c r="AS108" i="1"/>
  <c r="AS110" i="1"/>
  <c r="AS112" i="1"/>
  <c r="AS114" i="1"/>
  <c r="AS116" i="1"/>
  <c r="AS118" i="1"/>
  <c r="AS120" i="1"/>
  <c r="AS122" i="1"/>
  <c r="AS127" i="1"/>
  <c r="AS130" i="1"/>
  <c r="AS133" i="1"/>
  <c r="AS141" i="1"/>
  <c r="AS144" i="1"/>
  <c r="AS151" i="1"/>
  <c r="AS154" i="1"/>
  <c r="C177" i="1"/>
  <c r="E176" i="1"/>
  <c r="AG176" i="1" s="1"/>
  <c r="AE176" i="1" s="1"/>
  <c r="AS95" i="1"/>
  <c r="M176" i="1"/>
  <c r="O175" i="1"/>
  <c r="M175" i="1" s="1"/>
  <c r="AR177" i="1"/>
  <c r="S176" i="1"/>
  <c r="U175" i="1"/>
  <c r="S175" i="1" s="1"/>
  <c r="Y176" i="1"/>
  <c r="AA175" i="1"/>
  <c r="AG177" i="1"/>
  <c r="AE177" i="1" s="1"/>
  <c r="AS178" i="1"/>
  <c r="S186" i="1"/>
  <c r="AR187" i="1"/>
  <c r="AG186" i="1"/>
  <c r="AG185" i="1" s="1"/>
  <c r="AE187" i="1"/>
  <c r="AE186" i="1" s="1"/>
  <c r="AE188" i="1"/>
  <c r="AR188" i="1"/>
  <c r="AS192" i="1"/>
  <c r="AS197" i="1"/>
  <c r="AJ196" i="1"/>
  <c r="AS216" i="1"/>
  <c r="AR196" i="1"/>
  <c r="E234" i="1"/>
  <c r="C234" i="1" s="1"/>
  <c r="C235" i="1"/>
  <c r="O235" i="1"/>
  <c r="M236" i="1"/>
  <c r="U235" i="1"/>
  <c r="S236" i="1"/>
  <c r="AI235" i="1"/>
  <c r="AE236" i="1"/>
  <c r="AR263" i="1"/>
  <c r="AS158" i="1"/>
  <c r="AS159" i="1"/>
  <c r="AS160" i="1"/>
  <c r="AS161" i="1"/>
  <c r="AS162" i="1"/>
  <c r="AS163" i="1"/>
  <c r="AS164" i="1"/>
  <c r="AS165" i="1"/>
  <c r="AS166" i="1"/>
  <c r="AS167" i="1"/>
  <c r="AS168" i="1"/>
  <c r="AS169" i="1"/>
  <c r="AS170" i="1"/>
  <c r="AS171" i="1"/>
  <c r="AS172" i="1"/>
  <c r="AS173" i="1"/>
  <c r="AS174" i="1"/>
  <c r="I176" i="1"/>
  <c r="AK177" i="1"/>
  <c r="AS179" i="1"/>
  <c r="AS180" i="1"/>
  <c r="AS181" i="1"/>
  <c r="AS182" i="1"/>
  <c r="AS183" i="1"/>
  <c r="AS184" i="1"/>
  <c r="H186" i="1"/>
  <c r="AS188" i="1"/>
  <c r="AR193" i="1"/>
  <c r="AS193" i="1"/>
  <c r="AR197" i="1"/>
  <c r="AR198" i="1"/>
  <c r="AR199" i="1"/>
  <c r="AR200" i="1"/>
  <c r="AS214" i="1"/>
  <c r="C247" i="1"/>
  <c r="E246" i="1"/>
  <c r="AK245" i="1"/>
  <c r="D186" i="1"/>
  <c r="D185" i="1" s="1"/>
  <c r="N186" i="1"/>
  <c r="T186" i="1"/>
  <c r="T185" i="1" s="1"/>
  <c r="Z186" i="1"/>
  <c r="Z185" i="1" s="1"/>
  <c r="AF186" i="1"/>
  <c r="AF185" i="1" s="1"/>
  <c r="AJ186" i="1"/>
  <c r="C192" i="1"/>
  <c r="AR192" i="1" s="1"/>
  <c r="AE192" i="1"/>
  <c r="AJ200" i="1"/>
  <c r="AS200" i="1" s="1"/>
  <c r="I229" i="1"/>
  <c r="C231" i="1"/>
  <c r="D230" i="1"/>
  <c r="S231" i="1"/>
  <c r="AR231" i="1" s="1"/>
  <c r="T230" i="1"/>
  <c r="AE231" i="1"/>
  <c r="AF230" i="1"/>
  <c r="AJ233" i="1"/>
  <c r="AS233" i="1" s="1"/>
  <c r="AL231" i="1"/>
  <c r="AL230" i="1" s="1"/>
  <c r="AL229" i="1" s="1"/>
  <c r="AL228" i="1" s="1"/>
  <c r="AL227" i="1" s="1"/>
  <c r="AK235" i="1"/>
  <c r="I236" i="1"/>
  <c r="AA236" i="1"/>
  <c r="AS237" i="1"/>
  <c r="AR240" i="1"/>
  <c r="AG242" i="1"/>
  <c r="AS244" i="1"/>
  <c r="AS249" i="1"/>
  <c r="AE250" i="1"/>
  <c r="AE248" i="1" s="1"/>
  <c r="AE247" i="1" s="1"/>
  <c r="AE246" i="1" s="1"/>
  <c r="AE245" i="1" s="1"/>
  <c r="AF248" i="1"/>
  <c r="AH248" i="1"/>
  <c r="AH247" i="1" s="1"/>
  <c r="AH246" i="1" s="1"/>
  <c r="AH245" i="1" s="1"/>
  <c r="AH195" i="1" s="1"/>
  <c r="AH7" i="1" s="1"/>
  <c r="AS251" i="1"/>
  <c r="AS253" i="1"/>
  <c r="S257" i="1"/>
  <c r="AS258" i="1"/>
  <c r="AR260" i="1"/>
  <c r="AS261" i="1"/>
  <c r="AL263" i="1"/>
  <c r="Y263" i="1"/>
  <c r="Y257" i="1" s="1"/>
  <c r="Y247" i="1" s="1"/>
  <c r="AR264" i="1"/>
  <c r="AS268" i="1"/>
  <c r="N270" i="1"/>
  <c r="S271" i="1"/>
  <c r="T270" i="1"/>
  <c r="AF270" i="1"/>
  <c r="AS274" i="1"/>
  <c r="E270" i="1"/>
  <c r="C270" i="1" s="1"/>
  <c r="C282" i="1"/>
  <c r="M231" i="1"/>
  <c r="N230" i="1"/>
  <c r="Y231" i="1"/>
  <c r="Z230" i="1"/>
  <c r="AJ231" i="1"/>
  <c r="AK230" i="1"/>
  <c r="AS236" i="1"/>
  <c r="AR242" i="1"/>
  <c r="AR249" i="1"/>
  <c r="AS248" i="1"/>
  <c r="AS250" i="1"/>
  <c r="AR255" i="1"/>
  <c r="AR282" i="1"/>
  <c r="AF257" i="1"/>
  <c r="AJ273" i="1"/>
  <c r="M274" i="1"/>
  <c r="M273" i="1" s="1"/>
  <c r="M272" i="1" s="1"/>
  <c r="Q273" i="1"/>
  <c r="Q272" i="1" s="1"/>
  <c r="Q271" i="1" s="1"/>
  <c r="Q270" i="1" s="1"/>
  <c r="Q195" i="1" s="1"/>
  <c r="Q7" i="1" s="1"/>
  <c r="Y273" i="1"/>
  <c r="Y272" i="1" s="1"/>
  <c r="AR275" i="1"/>
  <c r="AS279" i="1"/>
  <c r="AR280" i="1"/>
  <c r="AS281" i="1"/>
  <c r="AK282" i="1"/>
  <c r="AJ282" i="1" s="1"/>
  <c r="AS282" i="1" s="1"/>
  <c r="AR284" i="1"/>
  <c r="AS284" i="1"/>
  <c r="AR285" i="1"/>
  <c r="AR286" i="1"/>
  <c r="AR287" i="1"/>
  <c r="AS289" i="1"/>
  <c r="AS291" i="1"/>
  <c r="AR293" i="1"/>
  <c r="AR274" i="1"/>
  <c r="AE274" i="1"/>
  <c r="AE273" i="1" s="1"/>
  <c r="AG273" i="1"/>
  <c r="AG272" i="1" s="1"/>
  <c r="AG271" i="1" s="1"/>
  <c r="AG270" i="1" s="1"/>
  <c r="AG195" i="1" s="1"/>
  <c r="AR276" i="1"/>
  <c r="AR273" i="1"/>
  <c r="S272" i="1"/>
  <c r="AR272" i="1" s="1"/>
  <c r="AR279" i="1"/>
  <c r="AS283" i="1"/>
  <c r="AR289" i="1"/>
  <c r="AS292" i="1"/>
  <c r="AS293" i="1"/>
  <c r="AR294" i="1"/>
  <c r="AR295" i="1"/>
  <c r="AR296" i="1"/>
  <c r="AS300" i="1"/>
  <c r="AS302" i="1"/>
  <c r="AS306" i="1"/>
  <c r="AR307" i="1"/>
  <c r="AS311" i="1"/>
  <c r="AS317" i="1"/>
  <c r="AS319" i="1"/>
  <c r="AS321" i="1"/>
  <c r="AS323" i="1"/>
  <c r="AS325" i="1"/>
  <c r="AS327" i="1"/>
  <c r="AS329" i="1"/>
  <c r="AS331" i="1"/>
  <c r="AS333" i="1"/>
  <c r="AS298" i="1"/>
  <c r="AE272" i="1" l="1"/>
  <c r="AS231" i="1"/>
  <c r="S247" i="1"/>
  <c r="AR257" i="1"/>
  <c r="AR247" i="1" s="1"/>
  <c r="AR246" i="1" s="1"/>
  <c r="AR245" i="1" s="1"/>
  <c r="AF247" i="1"/>
  <c r="AF246" i="1" s="1"/>
  <c r="AF245" i="1" s="1"/>
  <c r="H236" i="1"/>
  <c r="I235" i="1"/>
  <c r="AF229" i="1"/>
  <c r="AE230" i="1"/>
  <c r="T229" i="1"/>
  <c r="S230" i="1"/>
  <c r="D229" i="1"/>
  <c r="C230" i="1"/>
  <c r="H229" i="1"/>
  <c r="I228" i="1"/>
  <c r="AS186" i="1"/>
  <c r="Y185" i="1"/>
  <c r="Z8" i="1"/>
  <c r="M186" i="1"/>
  <c r="N185" i="1"/>
  <c r="C246" i="1"/>
  <c r="E245" i="1"/>
  <c r="C245" i="1" s="1"/>
  <c r="AS187" i="1"/>
  <c r="AJ177" i="1"/>
  <c r="AS177" i="1" s="1"/>
  <c r="AK176" i="1"/>
  <c r="AR236" i="1"/>
  <c r="AG175" i="1"/>
  <c r="AE175" i="1" s="1"/>
  <c r="Y175" i="1"/>
  <c r="AE44" i="1"/>
  <c r="AE42" i="1"/>
  <c r="AA8" i="1"/>
  <c r="O8" i="1"/>
  <c r="AE41" i="1"/>
  <c r="AE9" i="1"/>
  <c r="AS273" i="1"/>
  <c r="AJ272" i="1"/>
  <c r="AK229" i="1"/>
  <c r="AJ230" i="1"/>
  <c r="AS230" i="1" s="1"/>
  <c r="Y230" i="1"/>
  <c r="Z229" i="1"/>
  <c r="M230" i="1"/>
  <c r="N229" i="1"/>
  <c r="AE271" i="1"/>
  <c r="AE270" i="1" s="1"/>
  <c r="AR271" i="1"/>
  <c r="S270" i="1"/>
  <c r="AR270" i="1" s="1"/>
  <c r="M271" i="1"/>
  <c r="M270" i="1" s="1"/>
  <c r="AL257" i="1"/>
  <c r="AL247" i="1" s="1"/>
  <c r="AL246" i="1" s="1"/>
  <c r="AJ263" i="1"/>
  <c r="AA235" i="1"/>
  <c r="Y236" i="1"/>
  <c r="AJ235" i="1"/>
  <c r="AS235" i="1" s="1"/>
  <c r="AK234" i="1"/>
  <c r="AJ234" i="1" s="1"/>
  <c r="AE185" i="1"/>
  <c r="AS185" i="1" s="1"/>
  <c r="AF8" i="1"/>
  <c r="S185" i="1"/>
  <c r="AR185" i="1" s="1"/>
  <c r="T8" i="1"/>
  <c r="C186" i="1"/>
  <c r="AR186" i="1" s="1"/>
  <c r="C185" i="1"/>
  <c r="D8" i="1"/>
  <c r="H176" i="1"/>
  <c r="I175" i="1"/>
  <c r="H175" i="1" s="1"/>
  <c r="AE235" i="1"/>
  <c r="AI234" i="1"/>
  <c r="S235" i="1"/>
  <c r="U234" i="1"/>
  <c r="M235" i="1"/>
  <c r="O234" i="1"/>
  <c r="AS196" i="1"/>
  <c r="E175" i="1"/>
  <c r="C176" i="1"/>
  <c r="AR176" i="1" s="1"/>
  <c r="AJ44" i="1"/>
  <c r="AK43" i="1"/>
  <c r="H44" i="1"/>
  <c r="AR44" i="1" s="1"/>
  <c r="I43" i="1"/>
  <c r="AJ70" i="1"/>
  <c r="AS70" i="1" s="1"/>
  <c r="U8" i="1"/>
  <c r="AJ43" i="1" l="1"/>
  <c r="AS43" i="1" s="1"/>
  <c r="AK42" i="1"/>
  <c r="S234" i="1"/>
  <c r="U195" i="1"/>
  <c r="U7" i="1" s="1"/>
  <c r="Y235" i="1"/>
  <c r="AA234" i="1"/>
  <c r="AL245" i="1"/>
  <c r="AL195" i="1" s="1"/>
  <c r="AL7" i="1" s="1"/>
  <c r="AJ246" i="1"/>
  <c r="AJ229" i="1"/>
  <c r="AK228" i="1"/>
  <c r="M185" i="1"/>
  <c r="N8" i="1"/>
  <c r="Y8" i="1"/>
  <c r="C229" i="1"/>
  <c r="D228" i="1"/>
  <c r="S229" i="1"/>
  <c r="T228" i="1"/>
  <c r="AE229" i="1"/>
  <c r="AF228" i="1"/>
  <c r="H235" i="1"/>
  <c r="I234" i="1"/>
  <c r="H234" i="1" s="1"/>
  <c r="AS44" i="1"/>
  <c r="C175" i="1"/>
  <c r="AR175" i="1" s="1"/>
  <c r="E8" i="1"/>
  <c r="E195" i="1"/>
  <c r="AR235" i="1"/>
  <c r="S8" i="1"/>
  <c r="AS234" i="1"/>
  <c r="AS263" i="1"/>
  <c r="AJ257" i="1"/>
  <c r="M229" i="1"/>
  <c r="N228" i="1"/>
  <c r="Y229" i="1"/>
  <c r="Z228" i="1"/>
  <c r="AS272" i="1"/>
  <c r="AJ271" i="1"/>
  <c r="AG8" i="1"/>
  <c r="AG7" i="1" s="1"/>
  <c r="AJ176" i="1"/>
  <c r="AS176" i="1" s="1"/>
  <c r="AK175" i="1"/>
  <c r="AJ175" i="1" s="1"/>
  <c r="AS175" i="1" s="1"/>
  <c r="H228" i="1"/>
  <c r="I227" i="1"/>
  <c r="AR230" i="1"/>
  <c r="H43" i="1"/>
  <c r="AR43" i="1" s="1"/>
  <c r="I42" i="1"/>
  <c r="M234" i="1"/>
  <c r="O195" i="1"/>
  <c r="O7" i="1" s="1"/>
  <c r="AI195" i="1"/>
  <c r="AI7" i="1" s="1"/>
  <c r="AE234" i="1"/>
  <c r="C8" i="1"/>
  <c r="H42" i="1" l="1"/>
  <c r="AR42" i="1" s="1"/>
  <c r="I41" i="1"/>
  <c r="AE8" i="1"/>
  <c r="E7" i="1"/>
  <c r="AR229" i="1"/>
  <c r="AS229" i="1"/>
  <c r="H227" i="1"/>
  <c r="I195" i="1"/>
  <c r="H195" i="1" s="1"/>
  <c r="AS271" i="1"/>
  <c r="AJ270" i="1"/>
  <c r="AS270" i="1" s="1"/>
  <c r="Y228" i="1"/>
  <c r="Z227" i="1"/>
  <c r="M228" i="1"/>
  <c r="N227" i="1"/>
  <c r="AS257" i="1"/>
  <c r="AJ247" i="1"/>
  <c r="AS247" i="1" s="1"/>
  <c r="AE228" i="1"/>
  <c r="AF227" i="1"/>
  <c r="S228" i="1"/>
  <c r="T227" i="1"/>
  <c r="C228" i="1"/>
  <c r="D227" i="1"/>
  <c r="M8" i="1"/>
  <c r="AJ228" i="1"/>
  <c r="AS228" i="1" s="1"/>
  <c r="AK227" i="1"/>
  <c r="AS246" i="1"/>
  <c r="AJ245" i="1"/>
  <c r="AS245" i="1" s="1"/>
  <c r="Y234" i="1"/>
  <c r="AR234" i="1" s="1"/>
  <c r="AA195" i="1"/>
  <c r="AA7" i="1" s="1"/>
  <c r="AJ42" i="1"/>
  <c r="AS42" i="1" s="1"/>
  <c r="AK41" i="1"/>
  <c r="AR228" i="1" l="1"/>
  <c r="AJ41" i="1"/>
  <c r="AS41" i="1" s="1"/>
  <c r="AK9" i="1"/>
  <c r="AK195" i="1"/>
  <c r="AJ227" i="1"/>
  <c r="C227" i="1"/>
  <c r="D195" i="1"/>
  <c r="S227" i="1"/>
  <c r="T195" i="1"/>
  <c r="T7" i="1" s="1"/>
  <c r="S7" i="1" s="1"/>
  <c r="AE227" i="1"/>
  <c r="AE195" i="1" s="1"/>
  <c r="AE7" i="1" s="1"/>
  <c r="AF195" i="1"/>
  <c r="AF7" i="1" s="1"/>
  <c r="M227" i="1"/>
  <c r="M195" i="1" s="1"/>
  <c r="N195" i="1"/>
  <c r="N7" i="1" s="1"/>
  <c r="M7" i="1" s="1"/>
  <c r="Y227" i="1"/>
  <c r="Y195" i="1" s="1"/>
  <c r="Z195" i="1"/>
  <c r="Z7" i="1" s="1"/>
  <c r="Y7" i="1" s="1"/>
  <c r="H41" i="1"/>
  <c r="AR41" i="1" s="1"/>
  <c r="I9" i="1"/>
  <c r="H9" i="1" l="1"/>
  <c r="AR9" i="1" s="1"/>
  <c r="I8" i="1"/>
  <c r="C195" i="1"/>
  <c r="D7" i="1"/>
  <c r="C7" i="1" s="1"/>
  <c r="AS227" i="1"/>
  <c r="AJ195" i="1"/>
  <c r="AS195" i="1" s="1"/>
  <c r="AJ9" i="1"/>
  <c r="AS9" i="1" s="1"/>
  <c r="AK8" i="1"/>
  <c r="AR227" i="1"/>
  <c r="S195" i="1"/>
  <c r="AR195" i="1" l="1"/>
  <c r="AJ8" i="1"/>
  <c r="AS8" i="1" s="1"/>
  <c r="AS7" i="1" s="1"/>
  <c r="AK7" i="1"/>
  <c r="AJ7" i="1" s="1"/>
  <c r="H8" i="1"/>
  <c r="AR8" i="1" s="1"/>
  <c r="AR7" i="1" s="1"/>
  <c r="I7" i="1"/>
  <c r="H7" i="1" s="1"/>
</calcChain>
</file>

<file path=xl/sharedStrings.xml><?xml version="1.0" encoding="utf-8"?>
<sst xmlns="http://schemas.openxmlformats.org/spreadsheetml/2006/main" count="404" uniqueCount="332">
  <si>
    <t xml:space="preserve">ИТОГИ ВЫПОЛНЕНИЯ
областной адресной инвестиционной программы
за январь - ноябрь 2017 года
по департаменту строительной политики Воронежской области </t>
  </si>
  <si>
    <t>№ п/п</t>
  </si>
  <si>
    <t>Наименование источника,
 отрасли, объекта</t>
  </si>
  <si>
    <t>Кредиторская задолженность  
на 01.01.2017</t>
  </si>
  <si>
    <t>Неотработанный аванс 
на 01.01.2017</t>
  </si>
  <si>
    <t>Лимит инвестиций на 2017 год</t>
  </si>
  <si>
    <t>Профинансировано 
на 01.12.2017</t>
  </si>
  <si>
    <t>Фактически выполнено 
на 01.12.2017</t>
  </si>
  <si>
    <t>Кредиторская задолженность  
на 01.12.2017</t>
  </si>
  <si>
    <t>Неотработанный аванс 
на 01.12.2017</t>
  </si>
  <si>
    <t>Ввод мощности в соотв.единицах измерения</t>
  </si>
  <si>
    <t>всего, 
тыс. руб.</t>
  </si>
  <si>
    <t>в том числе:</t>
  </si>
  <si>
    <t>федераль-ный бюджет</t>
  </si>
  <si>
    <t>областной бюджет</t>
  </si>
  <si>
    <t>муниципальный бюджет</t>
  </si>
  <si>
    <t>внебюджетные источники</t>
  </si>
  <si>
    <t>федеральный бюджет</t>
  </si>
  <si>
    <t>областной бюджет**</t>
  </si>
  <si>
    <t>предоставляемый кредит</t>
  </si>
  <si>
    <t>предусмотрено на год</t>
  </si>
  <si>
    <t xml:space="preserve">введено с начала года </t>
  </si>
  <si>
    <t>А</t>
  </si>
  <si>
    <t>ВСЕГО</t>
  </si>
  <si>
    <t>ФИНАНСИРОВАНИЕ ОБЪЕКТОВ ОБЛАСТНОЙ СОБСТВЕННОСТИ</t>
  </si>
  <si>
    <t>НАЦИОНАЛЬНАЯ ЭКОНОМИКА</t>
  </si>
  <si>
    <t>Государственная программа Воронежской области «Обеспечение доступным и комфортным жильем населения Воронежской области»</t>
  </si>
  <si>
    <t>Подпрограмма   «Создание условий для обеспечения доступным и комфортным жильем населения Воронежской области»</t>
  </si>
  <si>
    <t>Основное мероприятие «Газификация Воронежской области»</t>
  </si>
  <si>
    <t xml:space="preserve">Строительство межпоселковых газопроводов, газопроводов высокого и среднего давления, уличных газопроводов низкого давления (включая объекты газификации ПАО "Газпром" и ОАО "Газпром газораспределение Воронеж") </t>
  </si>
  <si>
    <t>Газоснабжение с. Архангельское Аннинского района Воронежской области</t>
  </si>
  <si>
    <t>Газопровод низкого давления к жилым домам №45-66 по ул. Комсомольская, по ул. Дзержинского, по ул. Лесная, №32-33 по ул. Мира, №4-35, 50-61 по ул. Советская, №59-62 по ул. Красноармейская в с. Липовка Бобровского района Воронежской области (включая ПИР)</t>
  </si>
  <si>
    <t>Газоснабжение с. Васильевка Бутурлиновского района Воронежской области (расширение опасного производственного объекта (системы газоснабжения")</t>
  </si>
  <si>
    <t>Газораспределительные сети с. Большая Приваловка Верхнехавского муниципального района Воронежской области (включая ПИР)</t>
  </si>
  <si>
    <t>Газораспределительная сеть с. Верхняя Байгора Верхнехавского муницпального района Воронежской области (включая ПИР)</t>
  </si>
  <si>
    <t>Газораспределительная сеть с. Нижняя Байгора Верхнехавского муницпального района Воронежской области (включая ПИР)</t>
  </si>
  <si>
    <t xml:space="preserve"> Газораспределительные сети с. Марьевка Верхнехавского муниципального района Воронежской области  (включая ПИР)</t>
  </si>
  <si>
    <t>Газораспределительные сети с. Грушино, п. Виноградовка Верхнехавского муниципального района Воронежской области (включая ПИР)</t>
  </si>
  <si>
    <t>Межпоселковый газопровод высокого давления до п. Теллермановский, газопровод низкого давления в п. Теллермановский Грибановского муниципального района Воронежской области (включая ПИР)</t>
  </si>
  <si>
    <t>Газораспределительные сети микрорайона «Пчелка» (2-я очередь строительства) и микрорайона «Раздолье» села Новая Усмань Новоусманского муниципального района Воронежской области (включая ПИР)</t>
  </si>
  <si>
    <t/>
  </si>
  <si>
    <t>Газораспределительные сети по ул. Луговая, ул. Центральная п. Михайловский Новохоперского муниципального района Воронежской области (включая ПИР)</t>
  </si>
  <si>
    <t>Газовые распределительные сети с. Софьинка Панинского муниципального района Воронежской области (включая ПИР)</t>
  </si>
  <si>
    <t>Газовые распределительные сети с. Мировка Панинского муниципального района Воронежской области (включая ПИР)</t>
  </si>
  <si>
    <t>Газовые распределительные сети п. Росташевка Панинского муниципального района Воронежской области (включая ПИР)</t>
  </si>
  <si>
    <t>Газораспределительная сеть с. Белогорье Подгоренского муниципального района Воронежской области (ул. Октябрьская, ул. Ворошилова, ул. Победы, ул. Ленина, ул. Пролетарская, ул. Калашникова, ул. Сакко и Ванцетти, ул. К.Маркса, ул. Крупская, ул. Белова) (включая ПИР)</t>
  </si>
  <si>
    <t>Газораспределительные сети в с. Приволье Семилукского муниципального района Воронежской области (включая ПИР)</t>
  </si>
  <si>
    <t>Межпоселковый газопровод высокого давления к п. Осинки, разводящие газовые сети п. Осинки Таловского муниципального района Воронежской области (включая ПИР)</t>
  </si>
  <si>
    <t>Газоснабжение с. Верхняя Тишанка Таловского района Воронежской области. Расширение опасного производственного объекта. Сеть газоснабжения</t>
  </si>
  <si>
    <t>Газопровод среднего и низкого давления по ул. Центральная, ул. Дорожная, ул. Ленина в п. Участок № 4 Таловского муниципального района Воронежской области (включая ПИР)</t>
  </si>
  <si>
    <t>Газопровод среднего и низкого давления по ул. Садовая в п. Участок № 26 Таловского муниципального района Воронежской области (включая ПИР)</t>
  </si>
  <si>
    <t>Межпоселковый газопровод от с. Тамбовка до д. Семигоровка. Газораспределительные сети д. Семигоровка Тамбовского сельского поселения Терновского муниципального района Воронежской области (включая ПИР)</t>
  </si>
  <si>
    <t>Строительство разводящих сетей газопровода низкого давления по ул. Микрорайон в с. Терновка, Терновского муниципального района (включая ПИР)</t>
  </si>
  <si>
    <t>Строительство газопровода среднего и низкого давления в п. Савальского лесхоза Терновского муниципального района (включая ПИР)</t>
  </si>
  <si>
    <t xml:space="preserve">Строительство газопровода среднего и низкого давления в п. Савальского лесничества Терновского муниципального района (включая ПИР) </t>
  </si>
  <si>
    <t>Объекты газификации 
ОАО"Газпром газораспределение Воронеж" (инвестиционная составляющая к тарифам на транспортировку газа)</t>
  </si>
  <si>
    <t>Объекты газификации
 ПАО "Газпром"</t>
  </si>
  <si>
    <t>Государственная программа Воронежской области «Экономическое развитие и инновационная экономика»</t>
  </si>
  <si>
    <t>Подпрограмма  «Формирование благоприятной инвестиционной среды»</t>
  </si>
  <si>
    <t>Основное мероприятие «Повышение инвестиционной привлекательности Воронежской области»</t>
  </si>
  <si>
    <t>Создание и развитие инфраструктуры индустриальных парков, особо значимых инвестиционных проектов (включая индустриальный парк «Масловский» и особую экономическую зону «Центр»)</t>
  </si>
  <si>
    <t>Электроснабжение южной части индустриального парка «Масловский» (включая ПИР)</t>
  </si>
  <si>
    <t>Инженерная инфраструктура в индустриальном парке «Масловский» (первый пусковой комплекс I очереди) (включая ПИР)</t>
  </si>
  <si>
    <t>из них:</t>
  </si>
  <si>
    <t>Наружные сети водопровода (11 этап). Наружные сети водопровода (13 этап). Самотечные сети бытовой канализации (29 этап). Самотечные сети бытовой канализации (30 этап). Самотечные сети ливневой канализации (40 этап). Самотечные сети ливневой канализации (45 этап). Автодорога (56 этап). Автодорога №7 (59 этап) (включая ПИР)</t>
  </si>
  <si>
    <t>Сети наружного электроснабжения (74 этап). Автодороги (75 этап) (включая ПИР)</t>
  </si>
  <si>
    <t>Трансформаторная подстанция 110/10 кВ ПС «Парковая» с электрическими сетями в индустриальном парке «Масловский» (включая ПИР)</t>
  </si>
  <si>
    <t>Технологическое присоединение объекта "ПС "Парковая" в индустриальном парке "Масловский" к электрическим сетям</t>
  </si>
  <si>
    <t>Технологическое присоединение объекта «Сети ливневой и хозяйственно-бытовой канализации к Левобережным очистным сооружениям для индустриального парка «Масловский» к централизованной системе водоотведения (очистным сооружениям) ООО «Левобережные очистные сооружения»</t>
  </si>
  <si>
    <t>ОБРАЗОВАНИЕ</t>
  </si>
  <si>
    <t xml:space="preserve">Государственная программа Воронежской области «Развитие образования» </t>
  </si>
  <si>
    <t>Подпрограмма  «Развитие дошкольного и общего образования»</t>
  </si>
  <si>
    <t>Основное мероприятие «Развитие и модернизация общего образования»</t>
  </si>
  <si>
    <t>Спальный корпус для КОУ ВО «Бутурлиновская школа-интернат для обучающихся с ограниченными возможностями здоровья» (включая ПИР)</t>
  </si>
  <si>
    <t>60 мест</t>
  </si>
  <si>
    <t xml:space="preserve">КУЛЬТУРА, КИНЕМАТОГРАФИЯ </t>
  </si>
  <si>
    <t>Государственная программа Воронежской области «Развитие культуры и туризма»</t>
  </si>
  <si>
    <t>Подпрограмма «Развитие культуры Воронежской области»</t>
  </si>
  <si>
    <t>Основное мероприятие «Сохранение и развитие объектов культуры»</t>
  </si>
  <si>
    <t xml:space="preserve">Историко-культурный центр «Дворцовый комплекс Ольденбургских» (реставрационные работы с приспособлением для современного использования объекта культурного наследия регионального значения «Комплекс Ольденбургских»)  (включая ПИР) </t>
  </si>
  <si>
    <t>Дом с ризалитами в р.п. Рамонь Воронежской области (включая ПИР)</t>
  </si>
  <si>
    <t>Строительство пристройки к основному корпусу государственного образовательного учреждения среднего профессионального образования «Воронежское художественное училище», город Воронеж (включая ПИР)</t>
  </si>
  <si>
    <t>Реставрация и приспособление для современного использования объекта культурного наследия регионального значения  "Комплекс Ольденбургских. Свитский корпус." (Реконструкция 2-х этажного нежилого здания под административное здание), адрес: Воронежская область, Рамонский район, р.п. Рамонь, ул. Мосина, д. 23б</t>
  </si>
  <si>
    <t xml:space="preserve">ЗДРАВООХРАНЕНИЕ </t>
  </si>
  <si>
    <t>Государственная программа Воронежской области «Развитие здравоохранения»</t>
  </si>
  <si>
    <t>Подпрограмма  «Совершенствование системы территориального планирования учреждений здравоохранения Воронежской области»</t>
  </si>
  <si>
    <t>Основное мероприятие «Строительство и реконструкция объектов здравоохранения»</t>
  </si>
  <si>
    <t>Патологоанатомическое отделение БУЗ ВО «Острогожская РБ» (включая ПИР)</t>
  </si>
  <si>
    <t>объект</t>
  </si>
  <si>
    <t>Реконструкция зданий БУЗ «Эртильская ЦРБ» в 
г. Эртиль Эртильского района Воронежской области (включая ПИР)</t>
  </si>
  <si>
    <t>Поликлиника на 550 посещений в смену в мкр. Шилово г. Воронеж</t>
  </si>
  <si>
    <t>Реконструкция лечебного корпуса под поликлинику БУЗ ВО «Воронежская областная клиническая офтальмологическая больница» в г. Воронеж (включая ПИР)</t>
  </si>
  <si>
    <t>Реконструкция здания по адресу: ул. Карла Маркса, д. 36, г. Воронеж, для БУЗ ВО «Городская поликлиника № 1» (включая ПИР)</t>
  </si>
  <si>
    <t>Поликлиника в  Центральном р-не в г. Воронеж (включая ПИР)</t>
  </si>
  <si>
    <t>Реконструкция врачебной амбулатории в с. Алешки Терновского муниципального района Воронежской области (включая ПИР)</t>
  </si>
  <si>
    <t xml:space="preserve">Поликлиника на 500 посещений в смену для бюджетного учреждения здравоохранения Воронежской области «Бутурлиновская ЦРБ», город Бутурлиновка, Бутурлиновский муниципальный район </t>
  </si>
  <si>
    <t>Стационар БУЗ ВО "Каширская РБ" в с. Каширское Каширского муниципального района Воронежской области (включая ПИР)</t>
  </si>
  <si>
    <t>Патологоанатомическое отделение БУЗ ВО «Калачеевская РБ» (включая ПИР)</t>
  </si>
  <si>
    <t>Патологоанатомическое отделение БУЗ ВО «Семилукская РБ им. А.В. Гончарова» (включая ПИР)</t>
  </si>
  <si>
    <t>Строительство фельдшерско-акушерских пунктов и врачебных амбулаторий в сельских населенных пунктах (включая ПИР)</t>
  </si>
  <si>
    <t>Строительство врачебной амбулатории (корпус 1) в с. Архангельское Аннинского муниципального района (включая ПИР)</t>
  </si>
  <si>
    <t>Строительство врачебной амбулатории (корпус 2) в с. Архангельское Аннинского муниципального района (включая ПИР)</t>
  </si>
  <si>
    <t>Строительство ФАП в с. Коршево Бобровского муниципального района (включая ПИР)</t>
  </si>
  <si>
    <t>Строительство ФАП в с. Луговое Богучарского муниципального района (включая ПИР)</t>
  </si>
  <si>
    <t>Строительство ФАП в с. Губари Борисоглебского городского округа (включая ПИР)</t>
  </si>
  <si>
    <t>Строительство врачебной амбулатории (корпус 1) в с. Клеповка Бутурлиновского муниципального района (включая ПИР)</t>
  </si>
  <si>
    <t>Строительство ФАП (корпус 2) в с. Клеповка Бутурлиновского муниципального района (включая ПИР)</t>
  </si>
  <si>
    <t>Строительство ФАП в с. Лозовое Верхнемамонского муниципального района (включая ПИР)</t>
  </si>
  <si>
    <t>Строительство ФАП в с. Нижняя Байгора Верхнехавского муниципального района (включая ПИР)</t>
  </si>
  <si>
    <t>Строительство ФАП в с. Солонцы Воробьевского муниципального района (включая ПИР)</t>
  </si>
  <si>
    <t>Строительство ФАП в с. Краснореченка Грибановского муниципального района (включая ПИР)</t>
  </si>
  <si>
    <t>Строительство врачебной амбулатории в с. Манино Калачеевского муниципального района (включая ПИР)</t>
  </si>
  <si>
    <t>Строительство ФАП в п. Карпенково Каменского муниципального района (включая ПИР)</t>
  </si>
  <si>
    <t>Строительство ФАП в с. Касьяновка Кантемировского муниципального района (включая ПИР)</t>
  </si>
  <si>
    <t>Строительство ФАП в с. Круглое Каширского муниципального района (включая ПИР)</t>
  </si>
  <si>
    <t>Строительство ФАП в с. Дракино Лискинского муниципального района (включая ПИР)</t>
  </si>
  <si>
    <t>Строительство ФАП в с. Глазово Нижнедевицкого муниципального района (включая ПИР)</t>
  </si>
  <si>
    <t>Строительство врачебной амбулатории (корпус 1) в с. Орлово Новоусманского муниципального района (включая ПИР)</t>
  </si>
  <si>
    <t>Строительство врачебной амбулатории (корпус 2) в с. Орлово Новоусманского муниципального района (включая ПИР)</t>
  </si>
  <si>
    <t>Строительство ФАП в с. Алферовка Новохоперского муниципального района (включая ПИР)</t>
  </si>
  <si>
    <t>Строительство ФАП в сл. Шапошниковка Ольховатского муниципального района (включая ПИР)</t>
  </si>
  <si>
    <t>Строительство ФАП в с. Сторожевое 1-е Острогожского муниципального района (включая ПИР)</t>
  </si>
  <si>
    <t>Строительство врачебной амбулатории в с. Петровка Павловского муниципального района (включая ПИР)</t>
  </si>
  <si>
    <t>Строительство ФАП в п. Октябрьский Панинского муниципального района (включая ПИР)</t>
  </si>
  <si>
    <t>Строительство ФАП в с. Пески Петропавловского муниципального района (включая ПИР)</t>
  </si>
  <si>
    <t>Строительство врачебной амбулатории в с. Рождественское Поворинского муниципального района (включая ПИР)</t>
  </si>
  <si>
    <t>Строительство врачебной амбулатории в с. Белогорье Подгоренского муниципального района (включая ПИР)</t>
  </si>
  <si>
    <t>Строительство ФАП в д. Кривоборье  Рамонского муниципального района (включая ПИР)</t>
  </si>
  <si>
    <t>Строительство ФАП в с. Бутырки  Репьевского муниципального района (включая ПИР)</t>
  </si>
  <si>
    <t>Строительство ФАП в с. Старая Калитва Россошанского муниципального района (включая ПИР)</t>
  </si>
  <si>
    <t>Строительство врачебной амбулатории в с. Губарево Семилукского муниципального района (корпус 1) (включая ПИР)</t>
  </si>
  <si>
    <t>Строительство врачебной амбулатории в п. Абрамовка Таловского муниципального района (включая ПИР)</t>
  </si>
  <si>
    <t>Строительство ФАП в п. Дубровский  Терновского муниципального района (включая ПИР)</t>
  </si>
  <si>
    <t>Строительство ФАП в с. Хохол Хохольского муниципального района (включая ПИР)</t>
  </si>
  <si>
    <t>Строительство ФАП в с. Копыл Эртильского муниципального района (включая ПИР)</t>
  </si>
  <si>
    <t>Строительство ФАП в мкр. Семилукские выселки городского округа город Воронеж (включая ПИР)</t>
  </si>
  <si>
    <t>Строительство ФАП в с. Артюшкино Аннинского муниципального района</t>
  </si>
  <si>
    <t>Строительство ФАП в с. Никольское 2-е  Бобровского муниципального района (включая ПИР)</t>
  </si>
  <si>
    <t>Строительство ФАП в с. Купянка Богучарского муниципального района (включая ПИР)</t>
  </si>
  <si>
    <t>Строительство ФАП в с. Чигорак, Борисоглебского городского округа Воронежской области</t>
  </si>
  <si>
    <t>Строительство врачебной амбулатории в  с. Васильевка   Бутурлиновского муниципального района (включая ПИР)</t>
  </si>
  <si>
    <t>Строительство ФАП в с. Ольховатка Верхнемамонского муниципального района</t>
  </si>
  <si>
    <t>Строительство ФАП в с. Никоново Верхнехавского муниципального района</t>
  </si>
  <si>
    <t>Строительство ФАП в с. Березовка Воробьевского муниципального района</t>
  </si>
  <si>
    <t>Строительство врачебной амбулатории в с. Листопадовка  Грибановского муниципального района (включая ПИР)</t>
  </si>
  <si>
    <t>Строительство ФАП в п. Черноземный Калачеевского муниципального района (включая ПИР)</t>
  </si>
  <si>
    <t>Строительство ФАП в  с. Тхоревка Каменского муниципального района (включая ПИР)</t>
  </si>
  <si>
    <t>Строительство врачебной амбулатории в   с. Михайловка Кантемировского муниципального района (включая ПИР)</t>
  </si>
  <si>
    <t>Строительство ФАП в с. Старина Каширского муниципального района</t>
  </si>
  <si>
    <t>Строительство ФАП в х. Никольский   Лискинского  муниципального района (включая ПИР)</t>
  </si>
  <si>
    <t>Строительство ФАП в п. Курбатово Нижнедевицкого  муниципального района (включая ПИР)</t>
  </si>
  <si>
    <t>Строительство ФАП в п. Лекарственный Новоусманского муниципального района (включая ПИР)</t>
  </si>
  <si>
    <t>Строительство ФАП в с. Михайловка Новохоперского  муниципального района (включая ПИР)</t>
  </si>
  <si>
    <t>Строительство ФАП в х. Назаровка Ольховатского муниципального района (включая ПИР)</t>
  </si>
  <si>
    <t>Строительство ФАП в п. 1-го отделения совхоза «Победа» Острогожского муниципального района</t>
  </si>
  <si>
    <t>Строительство ФАП в с. Елизоветовка Павловского  муниципального района</t>
  </si>
  <si>
    <t>Строительство ФАП в с. Красный Лиман 2-й Панинского муниципального района</t>
  </si>
  <si>
    <t>Строительство врачебной амбулатории  в с. Старая Криуша Петропавловского муниципального района (включая ПИР)</t>
  </si>
  <si>
    <t>Строительство ФАП в с. Ильмень Поворинского муниципального района</t>
  </si>
  <si>
    <t>Строительство ФАП в п. Красный Восход Подгоренского муниципального района</t>
  </si>
  <si>
    <t>Строительство ФАП в д. Князево Рамонского муниципального района</t>
  </si>
  <si>
    <t>Строительство ФАП в с. Истобное Репьевского муниципального района (включая ПИР)</t>
  </si>
  <si>
    <t>Строительство ФАП в  с. Шрамовка Россошанского муниципального района (включая ПИР)</t>
  </si>
  <si>
    <t>Строительство врачебной амбулатории в р.п. Стрелица Семилукского муниципального района (корпус 1) (включая ПИР)</t>
  </si>
  <si>
    <t>Строительство врачебной амбулатории в р.п. Стрелица Семилукского  муниципального района (корпус 2)</t>
  </si>
  <si>
    <t>Строительство ФАП в п. Козловский Таловского  муниципального района</t>
  </si>
  <si>
    <t xml:space="preserve">Строительство ФАП в с. Братки Терновского муниципального района   </t>
  </si>
  <si>
    <t>Строительство врачебной амбулатории (корпус 1) в с. Гремячье Хохольского муниципального района (включая ПИР)</t>
  </si>
  <si>
    <t>Строительство врачебной амбулатории в с. Гремячье Хохольского муниципального района (корпус 2)</t>
  </si>
  <si>
    <t>Строительство врачебной амбулатории в с. Костенки Хохольского муниципального района  (включая ПИР)</t>
  </si>
  <si>
    <t>Строительство ФАП в с. Александровка  Эртильского  муниципального района (включая ПИР)</t>
  </si>
  <si>
    <t>Строительство врачебной амбулатории (корпус 1) в с. Архангельское Аннинского муниципального района (включая ПИР)</t>
  </si>
  <si>
    <t>Строительство врачебной амбулатории (корпус 2) в с. Архангельское Аннинского муниципального района (включая ПИР)</t>
  </si>
  <si>
    <t>Строительство врачебной амбулатории (корпус 1) в с. Клеповка Бутурлиновского муниципального района (включая ПИР)</t>
  </si>
  <si>
    <t>Строительство врачебной амбулатории (корпус 1) в с. Орлово Новоусманского муниципального района (включая ПИР)</t>
  </si>
  <si>
    <t>Строительство врачебной амбулатории (корпус 2) в с. Орлово Новоусманского муниципального района (включая ПИР)</t>
  </si>
  <si>
    <t>Строительство врачебной амбулатории в с. Алешки Терновского муниципального района (включая ПИР)</t>
  </si>
  <si>
    <t>ФИЗИЧЕСКАЯ КУЛЬТУРА И СПОРТ</t>
  </si>
  <si>
    <t xml:space="preserve">Государственная программа Воронежской области «Развитие физической культуры и спорта» </t>
  </si>
  <si>
    <t xml:space="preserve">Подпрограмма  «Строительство и реконструкция спортивных сооружений Воронежской области» </t>
  </si>
  <si>
    <t>Основное мероприятие «Строительство и реконструкция спортивных объектов областной собственности»</t>
  </si>
  <si>
    <t>Открытый велотрек в г. Воронеж (включая ПИР)</t>
  </si>
  <si>
    <t>40 мест</t>
  </si>
  <si>
    <t>Физкультурно-оздоровительный комплекс открытого типа, ГБПОУ ВО «Воронежский юридический техникум»  в городском округе  город  Воронеж (включая ПИР)</t>
  </si>
  <si>
    <t>Центр по гребле на байдарках и каноэ, город Воронеж (ПИР)</t>
  </si>
  <si>
    <t>Физкультурно-оздоровительный комплекс открытого типа, ГБПОУ ВО "Хреновской лесной колледж им. Г.Ф. Морозова" с. Слобода Бобровского муниципальногорайона (включая ПИР)</t>
  </si>
  <si>
    <t>Физкультурно-оздоровительный комплекс открытого типа по адресу: ул. Генерала Лохматикова, д. 27, г. Воронеж, БУЗ ВО "Графский санаторий для детей" (включая ПИР)</t>
  </si>
  <si>
    <t>Физкультурно-оздоровительный комплекс по спортивной гимнастике (центр мужской гимнастики), г. Воронеж, Ленинский проспект, 93в (включая ПИР)</t>
  </si>
  <si>
    <t>СОЦИАЛЬНАЯ ПОЛИТИКА</t>
  </si>
  <si>
    <t>Государственная программа Воронежской области «Социальная поддержка граждан»</t>
  </si>
  <si>
    <t>Подпрограмма  «Развитие социального обслуживания и предоставления мер социальной поддержки населению»</t>
  </si>
  <si>
    <t>Основное мероприятие «Обеспечение деятельности подведомственных областных государственных учреждений»</t>
  </si>
  <si>
    <t>Дом-интернат для престарелых и инвалидов в с. Нижний Карачан Грибановского муниципального района (включая ПИР)</t>
  </si>
  <si>
    <t>Спальный корпус БУ ВО "Липовский дом-интернат для престарелых и инвалидов" в с. Чесменка Бобровского муниципального района (включая ПИР)</t>
  </si>
  <si>
    <t>Спальный корпус БУ ВО "Липовский дом-интернат для престарелых и инвалидов" в с. Мечетка Бобровского муниципального района (включая ПИР)</t>
  </si>
  <si>
    <t>Подпрограмма  «Повышение качества жизни пожилых людей в Воронежской области на 2014-2018 годы»</t>
  </si>
  <si>
    <t>Основное мероприятие «Улучшение качества жизнедеятельности и оказания социальных услуг гражданам пожилого возраста»</t>
  </si>
  <si>
    <t>Реконструкция зданий и сооружений БУ ВО «Новохоперский психоневрологический интернат» (включая ПИР)</t>
  </si>
  <si>
    <t>128 мест</t>
  </si>
  <si>
    <t>ФБ-2537,221</t>
  </si>
  <si>
    <t>ОБ-757,821</t>
  </si>
  <si>
    <t>МЕЖБЮДЖЕТНЫЕ ТРАНСФЕРТЫ</t>
  </si>
  <si>
    <t>НАЦИОНАЛЬНАЯ БЕЗОПАСНОСТЬ И ПРАВООХРАНИТЕЛЬНАЯ ДЕЯТЕЛЬНОСТЬ</t>
  </si>
  <si>
    <t>Государственная программа Воронежской области «Обеспечение общественного порядка и противодействие преступности»</t>
  </si>
  <si>
    <t>Подпрограмма «Обеспечение общественной безопасности и противодействие преступности»</t>
  </si>
  <si>
    <t>Основное мероприятие «Создание единой системы противодействия преступности и обеспечения общественной безопасности»</t>
  </si>
  <si>
    <t>Строительство зданий участковых пунктов полиции,  в муниципальных районах области (включая ПИР)</t>
  </si>
  <si>
    <t>в том числе по объектам:</t>
  </si>
  <si>
    <t>Административно-жилой комплекс для участкового уполномоченного полиции в с. Пузево, Бутурлиновский муниципальный район  (включая ПИР)</t>
  </si>
  <si>
    <t>Административно-жилой комплекс для участкового уполномоченного полиции в с. Березовка, Воробьевский муниципальный район (включая ПИР)</t>
  </si>
  <si>
    <t>Административно-жилой комплекс для участкового уполномоченного полиции в п. Калачеевский, Калачеевский муниципальный район (включая ПИР)</t>
  </si>
  <si>
    <t>Административно-жилой комплекс для участкового уполномоченного полиции в с. Красный Лог, Каширский муниципальный район (включая ПИР)</t>
  </si>
  <si>
    <t>Административно-жилой комплекс для участкового уполномоченного полиции в с. Щучье, Лискинский муниципальный район (включая ПИР)</t>
  </si>
  <si>
    <t>Административно-жилой комплекс для участкового уполномоченного полиции  в с. Новая Усмань микрорайон «Южный», Новоусманский муниципальный район (включая ПИР)</t>
  </si>
  <si>
    <t>Административно-жилой комплекс для участкового уполномоченного полиции в с. Лосево, Павловский муниципальный район (включая ПИР)</t>
  </si>
  <si>
    <t>Административно-жилой комплекс для участкового уполномоченного полиции в пос. Октябрьский, Панинский муниципальный район (включая ПИР)</t>
  </si>
  <si>
    <t>Административно-жилой комплекс для участкового уполномоченного полиции в с. Старая Криуша, Петропавловский муниципальный район (включая ПИР)</t>
  </si>
  <si>
    <t>Административно-жилой комплекс для участкового уполномоченного полиции в с. Красный Восход, Подгоренский муниципальный район (включая ПИР)</t>
  </si>
  <si>
    <t>Административно-жилой комплекс для участкового уполномоченного полиции в с. Большая Верейка, Рамонский муниципальный район (включая ПИР)</t>
  </si>
  <si>
    <t>Административно-жилой комплекс для участкового уполномоченного полиции в с. Новая Чигла, Таловский муниципальный район (включая ПИР)</t>
  </si>
  <si>
    <t>Административно-жилой комплекс для участкового уполномоченного полиции в с. Хреновое , Бобровский муниципальный район (включая ПИР)</t>
  </si>
  <si>
    <t>Административно-жилой комплекс для участкового уполномоченного полиции в с. Васильевка, Бутурлиновский муниципальный район (включая ПИР)</t>
  </si>
  <si>
    <t>Административно-жилой комплекс для участкового уполномоченного полиции в с. Новомарковка, Кантемировский муниципальный район (включая ПИР)</t>
  </si>
  <si>
    <t>Административно-жилой комплекс для участкового уполномоченного полиции в с. Манино Калачеевского муниципального района Воронежской области</t>
  </si>
  <si>
    <t>Административно-жилой комплекс для участкового уполномоченного полиции в с. Урыв, Острогожский муниципальный район (включая ПИР)</t>
  </si>
  <si>
    <t>Административно-жилой комплекс для участкового уполномоченного полиции в с. Воронцовка Павловского муниципального района Воронежской области</t>
  </si>
  <si>
    <t>Административно-жилой комплекс для участкового уполномоченного полиции в с. Белогорье, Подгоренский муниципальный район (включая ПИР)</t>
  </si>
  <si>
    <t>Административно-жилой комплекс для участкового уполномоченного полиции в с. Нижняя Ведуга, Семилукский муниципальный район (включая ПИР)</t>
  </si>
  <si>
    <t>Административно-жилой комплекс для участкового уполномоченного полиции в с. Костенки Хохольского муниципального района</t>
  </si>
  <si>
    <t>Государственная программа Воронежской области «Содействие развитию муниципальных образований и местного самоуправления»</t>
  </si>
  <si>
    <t xml:space="preserve">Подпрограмма «Развитие сферы государственной регистрации актов гражданского состояния на территории муниципальных образований Воронежской области» </t>
  </si>
  <si>
    <t>Основное мероприятие «Обеспечение предоставления государственных услуг и исполнения государственных функций в сфере регистрации актов гражданского состояния в полном объеме и надлежащего качества»</t>
  </si>
  <si>
    <t>Дворец бракосочетаний в г. Боброве</t>
  </si>
  <si>
    <t>Проектирование и строительство объектов инфраструктуры, создаваемых в рамках реализации особо значимых инвестиционных проектов (инженерная инфраструктура индустриального парка «Бобровский»), 1 этап</t>
  </si>
  <si>
    <t>Сети инженерно-технического обеспечения индустриального парка «Бобровский» (включая ПИР)</t>
  </si>
  <si>
    <t>ЖИЛИЩНО-КОММУНАЛЬНОЕ ХОЗЯЙСТВО</t>
  </si>
  <si>
    <t>Подпрограмма  «Создание условий для обеспечения доступным и комфортным жильем населения Воронежской области»</t>
  </si>
  <si>
    <t>Основное мероприятие «Создание инфраструктуры на земельных участках, предназначенных  для предоставления семьям, имеющим трех и более детей»</t>
  </si>
  <si>
    <t>Обеспечение земельных участков, предназначенных для предоставления семьям, имеющим трех и более детей, инженерной инфраструктурой в 
с. Александровка Новоусманского района (включая ПИР)</t>
  </si>
  <si>
    <t>Основное мероприятие «Стимулирование развития жилищного строительства в Воронежской области»</t>
  </si>
  <si>
    <t>Сети инженерного обеспечения, в том числе  водоснабжения и водоотведения по улицам Строительная, Ростовская, Калачеевская, Домостроительная, Маршала Жукова, 300-летия флота, Березовая, Надежды, М. Цветаевой, Урожайная, Слободская, Заводская, Планерная, Студенческая, Аэродромная, Рябиновая, Железнодорожная, Звездная, Депутатская, Весенняя, Спортивная, Почтовая, Озерная, Заполярная (п. Восточный-1, п. Восточный-2) г. Павловска Павловского муниципального района  Воронежской области</t>
  </si>
  <si>
    <t xml:space="preserve">Инженерная инфраструктура и благоустройство в рамках реализации проектов социальной сферы в  г. Бутурлиновке, Бутурлиновский муниципальный район (Автомобильная дорога) </t>
  </si>
  <si>
    <t>Электоснабжение в сельской местности</t>
  </si>
  <si>
    <t>Основное мероприятие  «Развитие и модернизация дошкольного образования»</t>
  </si>
  <si>
    <t>Детский сад в п. Воля Новоусманского муниципального района (включая ПИР)</t>
  </si>
  <si>
    <t>Жилой комплекс  в п. Отрадное Новоусманского района Воронежской области. Детский сад на 280 мест в 1 жилом квартале</t>
  </si>
  <si>
    <t>280 мест</t>
  </si>
  <si>
    <t>Строительство детского сада на 220 мест в п. Большие Базы Ольховатского района Воронежской области (включая ПИР)</t>
  </si>
  <si>
    <t>Детский сад по ул. Красная Площадь,13к в р.п. Панино Панинского муниципального района Воронежской области (включая ПИР)</t>
  </si>
  <si>
    <t>220 мест</t>
  </si>
  <si>
    <t>Детский сад на 220 мест по ул. Теплякова, 192 «б» в с. Пески Поворинского района Воронежской области (включая ПИР)</t>
  </si>
  <si>
    <t>Детский сад в п. Абрамовка Таловского муниципального района Воронежской области (включая ПИР)</t>
  </si>
  <si>
    <t>150 мест</t>
  </si>
  <si>
    <t>Комплексная жилая застройка в микрорайоне АI по ул. Острогожская р.п. Шилово г. Воронежа. Детский сад на 220 мест</t>
  </si>
  <si>
    <t>Комплексное освоение в целях жилищного строительства микрорайона по ул. Ильюшина,13 в г. Воронеже. Детский сад на 250 мест (позиция 29)</t>
  </si>
  <si>
    <t>250 мест</t>
  </si>
  <si>
    <t>«Образовательный центр в городе Боброве (Корректировка)» I этап - строительство средней общеобразовательной школы</t>
  </si>
  <si>
    <t>Строительство школы на 260 человек в с. Радченское Богучарского района Воронежской области (включая ПИР)</t>
  </si>
  <si>
    <t>260 мест</t>
  </si>
  <si>
    <t>Реконструкция незавершенного строительством здания под школу-детский сад в п.г.т. Грибановский Воронежской области (включая ПИР)</t>
  </si>
  <si>
    <t>Комплексная жилая застройка микрорайона АI по ул. Острогожская р.п. Шилово г. Воронеж. Общеобразовательная школа на 1224 места</t>
  </si>
  <si>
    <t>Общеобразовательная школа на 1224 места по ул. Шишкова, 140б в г. Воронеж*</t>
  </si>
  <si>
    <t>Пристройка к МОУ СОШ № 54 в городском округе город Воронеж</t>
  </si>
  <si>
    <t>Школа со структурным подразделением детский сад в с. Поляна Терновский муниципальный район (включая ПИР)</t>
  </si>
  <si>
    <t>Реконструкция МКОУ «Калачеевская СОШ № 6» с пристройкой спортивного зала, пищеблока, актового зала, Калачеевский муниципальный район (включая ПИР)</t>
  </si>
  <si>
    <t>Пристройка на 700 мест к зданию МКОУ СОШ № 1 по ул. 40 лет Победы, 1 в г. Лиски Воронежской области</t>
  </si>
  <si>
    <t>Общеобразовательная школа на 1224 места в п. Отрадное Новоусманского района позиция 23</t>
  </si>
  <si>
    <t>Комплексное освоение в целях жилищного строительства микрорайона по ул. Ильюшина,13 в г. Воронеже. Общеобразовательная школа на 1224 места(позиция 59)</t>
  </si>
  <si>
    <t>Пристройка к зданию школы по ул. Советская в с. Пески Поворинского района Воронежской области (включая ПИР)</t>
  </si>
  <si>
    <t>КУЛЬТУРА, КИНЕМАТОГРАФИЯ</t>
  </si>
  <si>
    <t>Подпрограмма  «Развитие сельской культуры Воронежской области»</t>
  </si>
  <si>
    <t>Основное мероприятие «Строительство и реконструкция культурно-досуговых учреждений в Воронежской области»</t>
  </si>
  <si>
    <t>Благоустройство территории центрального парка (создание парковой инфраструктуры) по ул. Парковая, 32 в п.г.т. Анна Аннинского муниципального района (включая ПИР)</t>
  </si>
  <si>
    <t>Культурно-досуговый центр по ул. Мостовая, 26Б в с. Рождественское Поворинского района Воронежской области (включая ПИР)</t>
  </si>
  <si>
    <t>Районный дом культуры в п.г.т. Каменка Каменского муниципального района Воронежской области (включая ПИР)</t>
  </si>
  <si>
    <t>Межпоселенческий  центр досуга. Реконструкция существующего здания МКУК Новоусманского муниципального района Воронежской области (II очередь) включая ПИР</t>
  </si>
  <si>
    <t>Клуб в с. Новая Калитва Россошанского района Воронежской области</t>
  </si>
  <si>
    <t>Дом культуры по ул. Мира, 38 в с. Архангельское Аннинского муниципального района Воронежской области (ПИР)</t>
  </si>
  <si>
    <t>Дом культуры в с. Щучье Эртильского района Воронежской области (ПИР)</t>
  </si>
  <si>
    <t>Реконструкция кинотеатра «Родина» в г. Эртиль Эртильского муниципального района Воронежской области (включая ПИР)</t>
  </si>
  <si>
    <t>ГП ВО "Развитие сельского хозяйства, производства пищевых продуктов и инфраструктуры агропродовольственного рынка"</t>
  </si>
  <si>
    <t xml:space="preserve">Подпрограмма "Устойчивое развитие сельских территорий  Воронежской области на 2014- 2017 годы и на период до 2020 года"   </t>
  </si>
  <si>
    <t>Строительство культурно-досугового центра в 
р.п. Нижний Кисляй Бутурлиновского муниципального района Воронежской области</t>
  </si>
  <si>
    <t>ГП ВО "Развитие здравоохранения"</t>
  </si>
  <si>
    <t>Подпрограмма "Совершенствование системы территориального планирования учреждений здравоохранения Воронежской области"</t>
  </si>
  <si>
    <t>Больничный комплекс по ул. Сеченова в г. Лиски Воронежской области</t>
  </si>
  <si>
    <t>Подпрограмма  "Устойчивое развитие сельских территорий  Воронежской области на 2014-2017 годы и на период до 2020 года"</t>
  </si>
  <si>
    <t>Строительство фельдшерско-акушерского пункта в поселке Центральной усадьбы совхоза "Воробьевский" Солонецкого сельского поселения Воробьевского района Воронежской области</t>
  </si>
  <si>
    <t>Строительство фельдшерско-акушерского пункта в с. Пухово Лискинского  района Воронежской области</t>
  </si>
  <si>
    <t>Основное мероприятие «Строительство и реконструкция спортивных объектов муниципальной собственности»</t>
  </si>
  <si>
    <t>Спортивный комплекс и стадион в с. Углянец Верхнехавского района Воронежской области</t>
  </si>
  <si>
    <t>Реконструкция стадиона по ул. 50 лет Октября, 127 в с. Петропавловка Петропавловского района Воронежской области (включая ПИР)</t>
  </si>
  <si>
    <t>Реконструкция стадиона по адресу: Воронежская область, Эртильский район, г. Эртиль, 
пер. Садовый, 24 Б (включая ПИР)</t>
  </si>
  <si>
    <t>Реконструкция тренировочной площадки на стадионе «Чайка», г. Воронеж, ул. Краснознаменная, д. 101</t>
  </si>
  <si>
    <t>Реконструкция тренировочной площадки на стадионе «Локомотив», г. Воронеж, ул. Нариманова, д. 2</t>
  </si>
  <si>
    <t>Центр боевых искусств. г. Нововоронеж, район ул. Первомайская, 5</t>
  </si>
  <si>
    <t>Спортивный комплекс в с. Новая Усмань Новоусманского района Воронежской области  (включая ПИР)</t>
  </si>
  <si>
    <t>Лыжероллерная трасса с электроосвещением в с. Новая Усмань, Новоусманский муниципальный район</t>
  </si>
  <si>
    <t>Физкультурно-оздоровительный комплекс с плавательным бассейном на  стадионе "Спартак" и реконструкция стадиона, г. Борисоглебск</t>
  </si>
  <si>
    <t>Учебно-тренировочный комплекс в с. Слобода Бобровского муниципального района</t>
  </si>
  <si>
    <t>Строительство физкультурно-оздоровительных комплексов открытого типа при образовательных учреждениях муниципальных районов и городских округов Воронежской области (включая ПИР)</t>
  </si>
  <si>
    <t>МКОУ «Пугачевская СОШ» п. Центральной усадьбы совхоза «Пугачевский», Аннинский  муниципальный район (включая ПИР)</t>
  </si>
  <si>
    <t>МКОУ «Лофицкая ООШ» с. Лофицкое, Богучарский муниципальный район (включая ПИР)</t>
  </si>
  <si>
    <t>Физкультурно-оздоровительный комплекс открытого типа по адресу: Воронежская область, Воробьевский район, поселок Центральной усадьбы совхоза «Воробьевский», ул. Садовая, 14б (включая ПИР)</t>
  </si>
  <si>
    <t>Физкультурно-оздоровительный комплекс открытого типа МКОУ «Заводская СОШ» в п. Пригородный, Калачеевский  муниципальный район (включая ПИР)</t>
  </si>
  <si>
    <t>МКОУ «Каменская  СОШ № 2» п. г. т. Каменка, Каменский  муниципальный район (включая ПИР)</t>
  </si>
  <si>
    <t>МКОУ «Охрозаводская  СОШ»  п. Охрозавод, Кантемировский муниципальный район (включая ПИР)</t>
  </si>
  <si>
    <t>МКОУ «Тресоруковская СОШ»  с. Тресоруково, Лискинский муниципальный район (включая ПИР)</t>
  </si>
  <si>
    <t>МКОУ «Новоусманская  СОШ № 2» с. Новая Усмань, Новоусманский муниципальный район (включая ПИР)</t>
  </si>
  <si>
    <t>Физкультурно-оздоровительный комплекс открытого типа МКОУ «Рыканская СОШ» в с. Рыкань, Новоусманский муниципальный район (включая ПИР)</t>
  </si>
  <si>
    <t>МКОУ «Новохоперская ООШ» р. п. Новохоперский, Новохоперский  муниципальный район (включая ПИР)</t>
  </si>
  <si>
    <t>МКОУ «Гниловская  ООШ» с. Гнилое, Острогожский  муниципальный район (включая ПИР)</t>
  </si>
  <si>
    <t>МКОУ «Казинская СОШ» с. Большая Казинка, Павловский муниципальный район (включая ПИР)</t>
  </si>
  <si>
    <t>МКОУ «Лимановская СОШ» с. Красный Лиман 1-й, Панинский  муниципальный район (включая ПИР)</t>
  </si>
  <si>
    <t>МКОУ «Подгоренский лицей имени Н.А. Белозерова» с. Подгорное, Россошанский муниципальный район (включая ПИР)</t>
  </si>
  <si>
    <t>МКОУ «Латненская сельская СОШ» п.г.т. Латная, Семилукский муниципальный район (включая ПИР)</t>
  </si>
  <si>
    <t>МКОУ «Дубровская СОШ» с. Дубровка, Терновский муниципальный район (включая ПИР)</t>
  </si>
  <si>
    <t>МКОУ «Перво - Эртильская СОШ» пос. Перво-Эртиль, Эртильский муниципальный район (включая ПИР)</t>
  </si>
  <si>
    <t>Физкультурно-оздоровительный комплекс открытого типа МБОУ «СОШ № 72»  в г. Воронеже  (включая ПИР)</t>
  </si>
  <si>
    <t>МБОУ «СОШ № 35»  в городском округе город Воронеж (включая ПИР)</t>
  </si>
  <si>
    <t>МБОУ «СОШ № 40»  в городском округе город Воронеж (включая ПИР)</t>
  </si>
  <si>
    <t>МБОУ «СОШ № 61»  в городском округе город Воронеж (включая ПИР)</t>
  </si>
  <si>
    <t>МБОУ «гимназия № 2»  в городском округе город Воронеж (включая ПИР)</t>
  </si>
  <si>
    <t>Физкультурно-оздоровительный комплекс открытого типа по адресу: г. Воронеж, ул. Киселева, 2, МБОУ «Средняя общеобразовательная школа           № 55» (включая ПИР)</t>
  </si>
  <si>
    <t>Физкультурно-оздоровительный комплекс открытого типа по адресу: г. Воронеж, пер. Педагогический, 14 а, МБОУ «Средняя общеобразовательная школа № 21» (включая ПИР)</t>
  </si>
  <si>
    <t>Физкультурно-оздоровительный комплекс открытого типа по адресу: г. Воронеж, ул. Танеева, 2, МБОУ «Средняя общеобразовательная школа          № 2»  (включая ПИР)</t>
  </si>
  <si>
    <t>Физкультурно-оздоровительный комплекс открытого типа по адресу: г. Воронеж, ул. Молодогвардейцев, 17, МБОУ гимназия им. И.А. Бунина (включая ПИР)</t>
  </si>
  <si>
    <t xml:space="preserve">Подпрограмма «Реализация мероприятий в рамках заключенных соглашений между правительством Воронежской области и организациями, осуществляющими деятельность на территории муниципальных образований и  выполняющих механизм распределения дополнительных налоговых отчислений от своей деятельности на территории Воронежской области в областной бюджет» </t>
  </si>
  <si>
    <t>Основное мероприятие «Строительство (реконструкция) объектов муниципальной собственности в рамках соглашений, заключенных между правительством Воронежской области и организациями, осуществляющими деятельность на территории муниципальных образований и выполняющих механизм распределения дополнительных налоговых отчислений от своей деятельности на территории Воронежской области в областной бюджет»</t>
  </si>
  <si>
    <t>Строительство объекта "Ледовая арена по адресу: Воронежская область, г. Нововоронеж, ул. Космонавтов,22" (включая ПИР)</t>
  </si>
  <si>
    <t>Бабий С.Г. 212-76-71</t>
  </si>
  <si>
    <t>Зубахин Д.Н. 212-76-59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</si>
</sst>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00"/>
    <numFmt numFmtId="166" formatCode="#,##0.0"/>
  </numFmts>
  <fonts count="33" x14ac:knownFonts="1">
    <font>
      <sz val="10"/>
      <name val="Arial"/>
    </font>
    <font>
      <sz val="10"/>
      <name val="Times New Roman"/>
      <family val="1"/>
      <charset val="204"/>
    </font>
    <font>
      <b/>
      <sz val="16"/>
      <name val="Times New Roman"/>
      <family val="1"/>
      <charset val="204"/>
    </font>
    <font>
      <sz val="10"/>
      <name val="Arial"/>
      <family val="2"/>
      <charset val="204"/>
    </font>
    <font>
      <b/>
      <sz val="10"/>
      <name val="Times New Roman"/>
      <family val="1"/>
      <charset val="204"/>
    </font>
    <font>
      <sz val="11"/>
      <name val="Times New Roman"/>
      <family val="1"/>
      <charset val="204"/>
    </font>
    <font>
      <b/>
      <sz val="11"/>
      <name val="Times New Roman"/>
      <family val="1"/>
      <charset val="204"/>
    </font>
    <font>
      <b/>
      <sz val="12"/>
      <name val="Times New Roman"/>
      <family val="1"/>
      <charset val="204"/>
    </font>
    <font>
      <sz val="12"/>
      <name val="Times New Roman"/>
      <family val="1"/>
      <charset val="204"/>
    </font>
    <font>
      <b/>
      <sz val="11"/>
      <name val="Arial"/>
      <family val="2"/>
      <charset val="204"/>
    </font>
    <font>
      <b/>
      <sz val="10"/>
      <color rgb="FF00B0F0"/>
      <name val="Arial"/>
      <family val="2"/>
      <charset val="204"/>
    </font>
    <font>
      <b/>
      <u/>
      <sz val="11"/>
      <name val="Times New Roman"/>
      <family val="1"/>
      <charset val="204"/>
    </font>
    <font>
      <i/>
      <sz val="10"/>
      <name val="Times New Roman"/>
      <family val="1"/>
      <charset val="204"/>
    </font>
    <font>
      <b/>
      <i/>
      <sz val="11"/>
      <name val="Times New Roman"/>
      <family val="1"/>
      <charset val="204"/>
    </font>
    <font>
      <b/>
      <i/>
      <sz val="12"/>
      <name val="Times New Roman"/>
      <family val="1"/>
      <charset val="204"/>
    </font>
    <font>
      <i/>
      <sz val="12"/>
      <name val="Times New Roman"/>
      <family val="1"/>
      <charset val="204"/>
    </font>
    <font>
      <b/>
      <i/>
      <sz val="10"/>
      <color rgb="FF00B0F0"/>
      <name val="Arial"/>
      <family val="2"/>
      <charset val="204"/>
    </font>
    <font>
      <sz val="10"/>
      <color rgb="FF00B0F0"/>
      <name val="Arial"/>
      <family val="2"/>
      <charset val="204"/>
    </font>
    <font>
      <b/>
      <i/>
      <sz val="10"/>
      <name val="Times New Roman"/>
      <family val="1"/>
      <charset val="204"/>
    </font>
    <font>
      <i/>
      <sz val="11"/>
      <name val="Times New Roman"/>
      <family val="1"/>
      <charset val="204"/>
    </font>
    <font>
      <i/>
      <sz val="10"/>
      <color rgb="FF00B0F0"/>
      <name val="Arial"/>
      <family val="2"/>
      <charset val="204"/>
    </font>
    <font>
      <b/>
      <i/>
      <sz val="11"/>
      <name val="Arial"/>
      <family val="2"/>
      <charset val="204"/>
    </font>
    <font>
      <sz val="11"/>
      <color theme="1"/>
      <name val="Calibri"/>
      <family val="2"/>
      <scheme val="minor"/>
    </font>
    <font>
      <i/>
      <sz val="12"/>
      <color rgb="FFFF0000"/>
      <name val="Times New Roman"/>
      <family val="1"/>
      <charset val="204"/>
    </font>
    <font>
      <i/>
      <sz val="10"/>
      <color theme="1"/>
      <name val="Times New Roman"/>
      <family val="1"/>
      <charset val="204"/>
    </font>
    <font>
      <sz val="12"/>
      <name val="Arial"/>
      <family val="2"/>
      <charset val="204"/>
    </font>
    <font>
      <b/>
      <sz val="10"/>
      <name val="Arial"/>
      <family val="2"/>
      <charset val="204"/>
    </font>
    <font>
      <i/>
      <sz val="10"/>
      <name val="Arial"/>
      <family val="2"/>
      <charset val="204"/>
    </font>
    <font>
      <sz val="11"/>
      <name val="Arial"/>
      <family val="2"/>
      <charset val="204"/>
    </font>
    <font>
      <b/>
      <i/>
      <sz val="10"/>
      <name val="Arial"/>
      <family val="2"/>
      <charset val="204"/>
    </font>
    <font>
      <b/>
      <sz val="10"/>
      <color rgb="FFFF0000"/>
      <name val="Arial"/>
      <family val="2"/>
      <charset val="204"/>
    </font>
    <font>
      <sz val="10"/>
      <color rgb="FFFF0000"/>
      <name val="Arial"/>
      <family val="2"/>
      <charset val="204"/>
    </font>
    <font>
      <b/>
      <i/>
      <sz val="9"/>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s>
  <cellStyleXfs count="5">
    <xf numFmtId="0" fontId="0" fillId="0" borderId="0"/>
    <xf numFmtId="0" fontId="3" fillId="0" borderId="0"/>
    <xf numFmtId="0" fontId="22" fillId="0" borderId="0"/>
    <xf numFmtId="0" fontId="3" fillId="0" borderId="0"/>
    <xf numFmtId="0" fontId="22" fillId="0" borderId="0"/>
  </cellStyleXfs>
  <cellXfs count="77">
    <xf numFmtId="0" fontId="0" fillId="0" borderId="0" xfId="0"/>
    <xf numFmtId="1" fontId="1" fillId="2" borderId="0" xfId="0" applyNumberFormat="1" applyFont="1" applyFill="1" applyAlignment="1">
      <alignment horizontal="center" vertical="center"/>
    </xf>
    <xf numFmtId="4" fontId="3" fillId="2" borderId="0" xfId="0" applyNumberFormat="1" applyFont="1" applyFill="1" applyAlignment="1">
      <alignment vertical="center"/>
    </xf>
    <xf numFmtId="164" fontId="3" fillId="2" borderId="0" xfId="0" applyNumberFormat="1" applyFont="1" applyFill="1" applyAlignment="1">
      <alignment vertical="center"/>
    </xf>
    <xf numFmtId="4" fontId="4" fillId="2" borderId="0" xfId="0" applyNumberFormat="1" applyFont="1" applyFill="1" applyAlignment="1">
      <alignment vertical="center"/>
    </xf>
    <xf numFmtId="164" fontId="4" fillId="2" borderId="0" xfId="0" applyNumberFormat="1" applyFont="1" applyFill="1" applyAlignment="1">
      <alignment vertical="center"/>
    </xf>
    <xf numFmtId="1" fontId="1" fillId="2" borderId="8" xfId="0" applyNumberFormat="1" applyFont="1" applyFill="1" applyBorder="1" applyAlignment="1">
      <alignment horizontal="center" vertical="top"/>
    </xf>
    <xf numFmtId="1" fontId="1" fillId="2" borderId="8" xfId="0" applyNumberFormat="1" applyFont="1" applyFill="1" applyBorder="1" applyAlignment="1">
      <alignment horizontal="center" vertical="top" wrapText="1"/>
    </xf>
    <xf numFmtId="1" fontId="1" fillId="2" borderId="2" xfId="0" applyNumberFormat="1" applyFont="1" applyFill="1" applyBorder="1" applyAlignment="1">
      <alignment horizontal="center" vertical="top" wrapText="1"/>
    </xf>
    <xf numFmtId="1" fontId="4" fillId="2" borderId="2" xfId="0" applyNumberFormat="1" applyFont="1" applyFill="1" applyBorder="1" applyAlignment="1">
      <alignment horizontal="center" vertical="top" wrapText="1"/>
    </xf>
    <xf numFmtId="1" fontId="1" fillId="2" borderId="0" xfId="0" applyNumberFormat="1" applyFont="1" applyFill="1" applyAlignment="1">
      <alignment vertical="center"/>
    </xf>
    <xf numFmtId="1" fontId="5" fillId="2" borderId="2" xfId="0" applyNumberFormat="1" applyFont="1" applyFill="1" applyBorder="1" applyAlignment="1">
      <alignment horizontal="center" vertical="center"/>
    </xf>
    <xf numFmtId="4" fontId="6" fillId="2" borderId="2" xfId="0" applyNumberFormat="1" applyFont="1" applyFill="1" applyBorder="1" applyAlignment="1">
      <alignment horizontal="left" vertical="top" wrapText="1"/>
    </xf>
    <xf numFmtId="4" fontId="7" fillId="2" borderId="2" xfId="0" applyNumberFormat="1" applyFont="1" applyFill="1" applyBorder="1" applyAlignment="1">
      <alignment horizontal="center" vertical="top" wrapText="1"/>
    </xf>
    <xf numFmtId="4" fontId="8" fillId="2" borderId="2" xfId="0" applyNumberFormat="1" applyFont="1" applyFill="1" applyBorder="1" applyAlignment="1">
      <alignment horizontal="center" vertical="top" wrapText="1"/>
    </xf>
    <xf numFmtId="4" fontId="5" fillId="2" borderId="2" xfId="0" applyNumberFormat="1" applyFont="1" applyFill="1" applyBorder="1" applyAlignment="1">
      <alignment horizontal="center" vertical="top" wrapText="1"/>
    </xf>
    <xf numFmtId="4" fontId="9" fillId="2" borderId="0" xfId="0" applyNumberFormat="1" applyFont="1" applyFill="1" applyAlignment="1">
      <alignment vertical="center"/>
    </xf>
    <xf numFmtId="164" fontId="9" fillId="2" borderId="0" xfId="0" applyNumberFormat="1" applyFont="1" applyFill="1" applyAlignment="1">
      <alignment vertical="top"/>
    </xf>
    <xf numFmtId="1" fontId="1" fillId="2" borderId="2" xfId="0" applyNumberFormat="1" applyFont="1" applyFill="1" applyBorder="1" applyAlignment="1">
      <alignment horizontal="center" vertical="center"/>
    </xf>
    <xf numFmtId="165" fontId="7" fillId="2" borderId="2" xfId="0" applyNumberFormat="1" applyFont="1" applyFill="1" applyBorder="1" applyAlignment="1">
      <alignment horizontal="center" vertical="top" wrapText="1"/>
    </xf>
    <xf numFmtId="4" fontId="1" fillId="2" borderId="2" xfId="0" applyNumberFormat="1" applyFont="1" applyFill="1" applyBorder="1" applyAlignment="1">
      <alignment horizontal="center" vertical="top" wrapText="1"/>
    </xf>
    <xf numFmtId="4" fontId="10" fillId="2" borderId="0" xfId="0" applyNumberFormat="1" applyFont="1" applyFill="1" applyAlignment="1">
      <alignment vertical="center"/>
    </xf>
    <xf numFmtId="4" fontId="11" fillId="2" borderId="2" xfId="0" applyNumberFormat="1" applyFont="1" applyFill="1" applyBorder="1" applyAlignment="1">
      <alignment horizontal="left" vertical="top" wrapText="1"/>
    </xf>
    <xf numFmtId="4" fontId="4" fillId="2" borderId="2" xfId="0" applyNumberFormat="1" applyFont="1" applyFill="1" applyBorder="1" applyAlignment="1">
      <alignment horizontal="center" vertical="top" wrapText="1"/>
    </xf>
    <xf numFmtId="1" fontId="12" fillId="2" borderId="2" xfId="0" applyNumberFormat="1" applyFont="1" applyFill="1" applyBorder="1" applyAlignment="1">
      <alignment horizontal="center" vertical="center"/>
    </xf>
    <xf numFmtId="4" fontId="13" fillId="2" borderId="2" xfId="0" applyNumberFormat="1" applyFont="1" applyFill="1" applyBorder="1" applyAlignment="1">
      <alignment horizontal="left" vertical="top" wrapText="1"/>
    </xf>
    <xf numFmtId="4" fontId="14" fillId="2" borderId="2" xfId="0" applyNumberFormat="1" applyFont="1" applyFill="1" applyBorder="1" applyAlignment="1">
      <alignment horizontal="center" vertical="top" wrapText="1"/>
    </xf>
    <xf numFmtId="4" fontId="15" fillId="2" borderId="2" xfId="0" applyNumberFormat="1" applyFont="1" applyFill="1" applyBorder="1" applyAlignment="1">
      <alignment horizontal="center" vertical="top" wrapText="1"/>
    </xf>
    <xf numFmtId="4" fontId="16" fillId="2" borderId="0" xfId="0" applyNumberFormat="1" applyFont="1" applyFill="1" applyAlignment="1">
      <alignment vertical="center"/>
    </xf>
    <xf numFmtId="4" fontId="5" fillId="2" borderId="2" xfId="0" applyNumberFormat="1" applyFont="1" applyFill="1" applyBorder="1" applyAlignment="1">
      <alignment horizontal="left" vertical="top" wrapText="1"/>
    </xf>
    <xf numFmtId="4" fontId="17" fillId="2" borderId="0" xfId="0" applyNumberFormat="1" applyFont="1" applyFill="1" applyAlignment="1">
      <alignment vertical="center"/>
    </xf>
    <xf numFmtId="165" fontId="5" fillId="2" borderId="2" xfId="0" applyNumberFormat="1" applyFont="1" applyFill="1" applyBorder="1" applyAlignment="1">
      <alignment horizontal="left" vertical="top" wrapText="1"/>
    </xf>
    <xf numFmtId="4" fontId="1" fillId="2" borderId="2" xfId="1" applyNumberFormat="1" applyFont="1" applyFill="1" applyBorder="1" applyAlignment="1">
      <alignment horizontal="center" vertical="top" wrapText="1"/>
    </xf>
    <xf numFmtId="4" fontId="18" fillId="2" borderId="2" xfId="0" applyNumberFormat="1" applyFont="1" applyFill="1" applyBorder="1" applyAlignment="1">
      <alignment horizontal="center" vertical="top" wrapText="1"/>
    </xf>
    <xf numFmtId="4" fontId="19" fillId="2" borderId="2" xfId="0" applyNumberFormat="1" applyFont="1" applyFill="1" applyBorder="1" applyAlignment="1">
      <alignment horizontal="left" vertical="top" wrapText="1"/>
    </xf>
    <xf numFmtId="4" fontId="12" fillId="2" borderId="2" xfId="0" applyNumberFormat="1" applyFont="1" applyFill="1" applyBorder="1" applyAlignment="1">
      <alignment horizontal="center" vertical="top" wrapText="1"/>
    </xf>
    <xf numFmtId="4" fontId="20" fillId="2" borderId="0" xfId="0" applyNumberFormat="1" applyFont="1" applyFill="1" applyAlignment="1">
      <alignment vertical="center"/>
    </xf>
    <xf numFmtId="164" fontId="21" fillId="2" borderId="0" xfId="0" applyNumberFormat="1" applyFont="1" applyFill="1" applyAlignment="1">
      <alignment vertical="top"/>
    </xf>
    <xf numFmtId="1" fontId="4" fillId="2" borderId="2" xfId="0" applyNumberFormat="1" applyFont="1" applyFill="1" applyBorder="1" applyAlignment="1">
      <alignment horizontal="center" vertical="center"/>
    </xf>
    <xf numFmtId="4" fontId="8" fillId="2" borderId="9" xfId="2" applyNumberFormat="1" applyFont="1" applyFill="1" applyBorder="1" applyAlignment="1">
      <alignment horizontal="center" vertical="top" wrapText="1"/>
    </xf>
    <xf numFmtId="4" fontId="19" fillId="2" borderId="2" xfId="3" applyNumberFormat="1" applyFont="1" applyFill="1" applyBorder="1" applyAlignment="1" applyProtection="1">
      <alignment horizontal="left" vertical="top" wrapText="1"/>
    </xf>
    <xf numFmtId="4" fontId="15" fillId="2" borderId="9" xfId="2" applyNumberFormat="1" applyFont="1" applyFill="1" applyBorder="1" applyAlignment="1">
      <alignment horizontal="center" vertical="top" wrapText="1"/>
    </xf>
    <xf numFmtId="4" fontId="23" fillId="2" borderId="2" xfId="0" applyNumberFormat="1" applyFont="1" applyFill="1" applyBorder="1" applyAlignment="1">
      <alignment horizontal="center" vertical="top" wrapText="1"/>
    </xf>
    <xf numFmtId="165" fontId="24" fillId="2" borderId="2" xfId="4" applyNumberFormat="1" applyFont="1" applyFill="1" applyBorder="1" applyAlignment="1">
      <alignment horizontal="left" vertical="center" wrapText="1"/>
    </xf>
    <xf numFmtId="165" fontId="1" fillId="2" borderId="10" xfId="0" applyNumberFormat="1" applyFont="1" applyFill="1" applyBorder="1" applyAlignment="1">
      <alignment horizontal="left" vertical="top" wrapText="1"/>
    </xf>
    <xf numFmtId="4" fontId="25" fillId="2" borderId="2" xfId="0" applyNumberFormat="1" applyFont="1" applyFill="1" applyBorder="1" applyAlignment="1">
      <alignment vertical="top"/>
    </xf>
    <xf numFmtId="4" fontId="26" fillId="2" borderId="0" xfId="0" applyNumberFormat="1" applyFont="1" applyFill="1" applyAlignment="1">
      <alignment vertical="center"/>
    </xf>
    <xf numFmtId="4" fontId="6" fillId="2" borderId="2" xfId="0" applyNumberFormat="1" applyFont="1" applyFill="1" applyBorder="1" applyAlignment="1">
      <alignment horizontal="center" vertical="top" wrapText="1"/>
    </xf>
    <xf numFmtId="4" fontId="27" fillId="2" borderId="0" xfId="0" applyNumberFormat="1" applyFont="1" applyFill="1" applyAlignment="1">
      <alignment vertical="center"/>
    </xf>
    <xf numFmtId="166" fontId="6" fillId="2" borderId="2" xfId="0" applyNumberFormat="1" applyFont="1" applyFill="1" applyBorder="1" applyAlignment="1">
      <alignment vertical="top" wrapText="1"/>
    </xf>
    <xf numFmtId="4" fontId="28" fillId="2" borderId="0" xfId="0" applyNumberFormat="1" applyFont="1" applyFill="1" applyAlignment="1">
      <alignment vertical="center"/>
    </xf>
    <xf numFmtId="166" fontId="5" fillId="2" borderId="2" xfId="0" applyNumberFormat="1" applyFont="1" applyFill="1" applyBorder="1" applyAlignment="1">
      <alignment vertical="top" wrapText="1"/>
    </xf>
    <xf numFmtId="4" fontId="29" fillId="2" borderId="0" xfId="0" applyNumberFormat="1" applyFont="1" applyFill="1" applyAlignment="1">
      <alignment vertical="center"/>
    </xf>
    <xf numFmtId="164" fontId="28" fillId="2" borderId="0" xfId="0" applyNumberFormat="1" applyFont="1" applyFill="1" applyAlignment="1">
      <alignment vertical="top"/>
    </xf>
    <xf numFmtId="4" fontId="30" fillId="2" borderId="0" xfId="0" applyNumberFormat="1" applyFont="1" applyFill="1" applyAlignment="1">
      <alignment vertical="center"/>
    </xf>
    <xf numFmtId="4" fontId="31" fillId="2" borderId="0" xfId="0" applyNumberFormat="1" applyFont="1" applyFill="1" applyAlignment="1">
      <alignment vertical="center"/>
    </xf>
    <xf numFmtId="1" fontId="18" fillId="2" borderId="2" xfId="0" applyNumberFormat="1" applyFont="1" applyFill="1" applyBorder="1" applyAlignment="1">
      <alignment horizontal="center" vertical="center"/>
    </xf>
    <xf numFmtId="4" fontId="32" fillId="2" borderId="2" xfId="0" applyNumberFormat="1" applyFont="1" applyFill="1" applyBorder="1" applyAlignment="1">
      <alignment horizontal="left" vertical="top" wrapText="1"/>
    </xf>
    <xf numFmtId="4" fontId="1" fillId="2" borderId="0" xfId="0" applyNumberFormat="1" applyFont="1" applyFill="1" applyAlignment="1">
      <alignment horizontal="center" vertical="top" wrapText="1"/>
    </xf>
    <xf numFmtId="4" fontId="4" fillId="2" borderId="0" xfId="0" applyNumberFormat="1" applyFont="1" applyFill="1" applyAlignment="1">
      <alignment horizontal="center" vertical="top" wrapText="1"/>
    </xf>
    <xf numFmtId="4" fontId="0" fillId="2" borderId="0" xfId="0" applyNumberFormat="1" applyFill="1" applyAlignment="1">
      <alignment vertical="center"/>
    </xf>
    <xf numFmtId="4" fontId="5" fillId="2" borderId="0" xfId="0" applyNumberFormat="1" applyFont="1" applyFill="1" applyAlignment="1">
      <alignment horizontal="left" vertical="top" wrapText="1"/>
    </xf>
    <xf numFmtId="4" fontId="4" fillId="2" borderId="1" xfId="0" applyNumberFormat="1" applyFont="1" applyFill="1" applyBorder="1" applyAlignment="1">
      <alignment horizontal="center" vertical="top" wrapText="1"/>
    </xf>
    <xf numFmtId="4" fontId="4" fillId="2" borderId="8" xfId="0" applyNumberFormat="1" applyFont="1" applyFill="1" applyBorder="1" applyAlignment="1">
      <alignment horizontal="center" vertical="top" wrapText="1"/>
    </xf>
    <xf numFmtId="4" fontId="4" fillId="2" borderId="2" xfId="0" applyNumberFormat="1" applyFont="1" applyFill="1" applyBorder="1" applyAlignment="1">
      <alignment horizontal="center" vertical="top" wrapText="1"/>
    </xf>
    <xf numFmtId="1" fontId="8" fillId="2" borderId="0" xfId="0" applyNumberFormat="1" applyFont="1" applyFill="1" applyAlignment="1">
      <alignment horizontal="left" vertical="center"/>
    </xf>
    <xf numFmtId="0" fontId="25" fillId="2" borderId="0" xfId="0" applyFont="1" applyFill="1" applyAlignment="1">
      <alignment horizontal="left"/>
    </xf>
    <xf numFmtId="4" fontId="1" fillId="2" borderId="2" xfId="0" applyNumberFormat="1" applyFont="1" applyFill="1" applyBorder="1" applyAlignment="1">
      <alignment horizontal="center" vertical="top" wrapText="1"/>
    </xf>
    <xf numFmtId="4" fontId="4" fillId="2" borderId="3" xfId="0" applyNumberFormat="1" applyFont="1" applyFill="1" applyBorder="1" applyAlignment="1">
      <alignment horizontal="center" vertical="top" wrapText="1"/>
    </xf>
    <xf numFmtId="4" fontId="4" fillId="2" borderId="4" xfId="0" applyNumberFormat="1" applyFont="1" applyFill="1" applyBorder="1" applyAlignment="1">
      <alignment horizontal="center" vertical="top" wrapText="1"/>
    </xf>
    <xf numFmtId="4" fontId="4" fillId="2" borderId="6" xfId="0" applyNumberFormat="1" applyFont="1" applyFill="1" applyBorder="1" applyAlignment="1">
      <alignment horizontal="center" vertical="top" wrapText="1"/>
    </xf>
    <xf numFmtId="4" fontId="4" fillId="2" borderId="7" xfId="0" applyNumberFormat="1" applyFont="1" applyFill="1" applyBorder="1" applyAlignment="1">
      <alignment horizontal="center" vertical="top" wrapText="1"/>
    </xf>
    <xf numFmtId="4" fontId="2" fillId="2" borderId="0" xfId="0" applyNumberFormat="1" applyFont="1" applyFill="1" applyAlignment="1">
      <alignment horizontal="center" vertical="top" wrapText="1"/>
    </xf>
    <xf numFmtId="1" fontId="4" fillId="2" borderId="1" xfId="0" applyNumberFormat="1" applyFont="1" applyFill="1" applyBorder="1" applyAlignment="1">
      <alignment horizontal="center" vertical="top" wrapText="1"/>
    </xf>
    <xf numFmtId="1" fontId="4" fillId="2" borderId="5" xfId="0" applyNumberFormat="1" applyFont="1" applyFill="1" applyBorder="1" applyAlignment="1">
      <alignment horizontal="center" vertical="top" wrapText="1"/>
    </xf>
    <xf numFmtId="1" fontId="4" fillId="2" borderId="8" xfId="0" applyNumberFormat="1" applyFont="1" applyFill="1" applyBorder="1" applyAlignment="1">
      <alignment horizontal="center" vertical="top" wrapText="1"/>
    </xf>
    <xf numFmtId="4" fontId="4" fillId="2" borderId="5" xfId="0" applyNumberFormat="1" applyFont="1" applyFill="1" applyBorder="1" applyAlignment="1">
      <alignment horizontal="center" vertical="top" wrapText="1"/>
    </xf>
  </cellXfs>
  <cellStyles count="5">
    <cellStyle name="Обычный" xfId="0" builtinId="0"/>
    <cellStyle name="Обычный 2" xfId="3"/>
    <cellStyle name="Обычный 2_Приложение ОС _к 759" xfId="1"/>
    <cellStyle name="Обычный 4" xfId="2"/>
    <cellStyle name="Обычный 8"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B345"/>
  <sheetViews>
    <sheetView tabSelected="1" zoomScale="77" zoomScaleNormal="77" workbookViewId="0">
      <pane xSplit="17" ySplit="10" topLeftCell="R337" activePane="bottomRight" state="frozen"/>
      <selection pane="topRight" activeCell="Q1" sqref="Q1"/>
      <selection pane="bottomLeft" activeCell="A10" sqref="A10"/>
      <selection pane="bottomRight" activeCell="A339" sqref="A339"/>
    </sheetView>
  </sheetViews>
  <sheetFormatPr defaultRowHeight="15" x14ac:dyDescent="0.2"/>
  <cols>
    <col min="1" max="1" width="5.28515625" style="1" customWidth="1"/>
    <col min="2" max="2" width="31.5703125" style="61" customWidth="1"/>
    <col min="3" max="3" width="13.42578125" style="58" customWidth="1"/>
    <col min="4" max="4" width="12" style="58" hidden="1" customWidth="1"/>
    <col min="5" max="5" width="14.140625" style="58" hidden="1" customWidth="1"/>
    <col min="6" max="6" width="12.42578125" style="58" hidden="1" customWidth="1"/>
    <col min="7" max="7" width="11.140625" style="58" hidden="1" customWidth="1"/>
    <col min="8" max="8" width="13.5703125" style="58" customWidth="1"/>
    <col min="9" max="9" width="11.42578125" style="58" hidden="1" customWidth="1"/>
    <col min="10" max="10" width="12.85546875" style="58" hidden="1" customWidth="1"/>
    <col min="11" max="11" width="10.5703125" style="58" hidden="1" customWidth="1"/>
    <col min="12" max="12" width="8.5703125" style="58" hidden="1" customWidth="1"/>
    <col min="13" max="13" width="14" style="59" customWidth="1"/>
    <col min="14" max="14" width="12.5703125" style="58" customWidth="1"/>
    <col min="15" max="15" width="14.42578125" style="58" customWidth="1"/>
    <col min="16" max="16" width="14.42578125" style="58" hidden="1" customWidth="1"/>
    <col min="17" max="17" width="13.28515625" style="58" customWidth="1"/>
    <col min="18" max="18" width="12.85546875" style="58" customWidth="1"/>
    <col min="19" max="19" width="14.7109375" style="59" customWidth="1"/>
    <col min="20" max="20" width="12.42578125" style="58" customWidth="1"/>
    <col min="21" max="21" width="14.85546875" style="58" customWidth="1"/>
    <col min="22" max="22" width="14.42578125" style="58" hidden="1" customWidth="1"/>
    <col min="23" max="23" width="12.42578125" style="58" customWidth="1"/>
    <col min="24" max="24" width="11.42578125" style="58" customWidth="1"/>
    <col min="25" max="25" width="14.28515625" style="59" customWidth="1"/>
    <col min="26" max="26" width="15" style="58" customWidth="1"/>
    <col min="27" max="27" width="14.140625" style="58" customWidth="1"/>
    <col min="28" max="28" width="14.42578125" style="58" hidden="1" customWidth="1"/>
    <col min="29" max="29" width="12.42578125" style="58" customWidth="1"/>
    <col min="30" max="30" width="11.7109375" style="58" customWidth="1"/>
    <col min="31" max="31" width="12.5703125" style="58" customWidth="1"/>
    <col min="32" max="32" width="12" style="58" customWidth="1"/>
    <col min="33" max="33" width="14.140625" style="58" customWidth="1"/>
    <col min="34" max="34" width="12.42578125" style="58" customWidth="1"/>
    <col min="35" max="35" width="11.140625" style="58" customWidth="1"/>
    <col min="36" max="36" width="13.5703125" style="59" customWidth="1"/>
    <col min="37" max="37" width="11.42578125" style="58" customWidth="1"/>
    <col min="38" max="38" width="12.85546875" style="58" customWidth="1"/>
    <col min="39" max="39" width="10.5703125" style="58" customWidth="1"/>
    <col min="40" max="40" width="8.5703125" style="58" customWidth="1"/>
    <col min="41" max="41" width="10.28515625" style="58" customWidth="1"/>
    <col min="42" max="42" width="9.140625" style="58" customWidth="1"/>
    <col min="43" max="43" width="9.85546875" style="2" customWidth="1"/>
    <col min="44" max="44" width="16.140625" style="3" customWidth="1"/>
    <col min="45" max="45" width="14.85546875" style="3" customWidth="1"/>
    <col min="46" max="46" width="9.140625" style="2"/>
    <col min="47" max="47" width="15.5703125" style="2" customWidth="1"/>
    <col min="48" max="48" width="16.5703125" style="2" customWidth="1"/>
    <col min="49" max="54" width="9.140625" style="2"/>
    <col min="55" max="16384" width="9.140625" style="60"/>
  </cols>
  <sheetData>
    <row r="1" spans="1:45" s="2" customFormat="1" ht="92.25" customHeight="1" x14ac:dyDescent="0.2">
      <c r="A1" s="1"/>
      <c r="B1" s="72" t="s">
        <v>0</v>
      </c>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R1" s="3"/>
      <c r="AS1" s="3"/>
    </row>
    <row r="2" spans="1:45" s="4" customFormat="1" ht="48" customHeight="1" x14ac:dyDescent="0.2">
      <c r="A2" s="73" t="s">
        <v>1</v>
      </c>
      <c r="B2" s="62" t="s">
        <v>2</v>
      </c>
      <c r="C2" s="64" t="s">
        <v>3</v>
      </c>
      <c r="D2" s="64"/>
      <c r="E2" s="64"/>
      <c r="F2" s="64"/>
      <c r="G2" s="64"/>
      <c r="H2" s="64" t="s">
        <v>4</v>
      </c>
      <c r="I2" s="64"/>
      <c r="J2" s="64"/>
      <c r="K2" s="64"/>
      <c r="L2" s="64"/>
      <c r="M2" s="64" t="s">
        <v>5</v>
      </c>
      <c r="N2" s="64"/>
      <c r="O2" s="64"/>
      <c r="P2" s="64"/>
      <c r="Q2" s="64"/>
      <c r="R2" s="64"/>
      <c r="S2" s="64" t="s">
        <v>6</v>
      </c>
      <c r="T2" s="64"/>
      <c r="U2" s="64"/>
      <c r="V2" s="64"/>
      <c r="W2" s="64"/>
      <c r="X2" s="64"/>
      <c r="Y2" s="64" t="s">
        <v>7</v>
      </c>
      <c r="Z2" s="64"/>
      <c r="AA2" s="64"/>
      <c r="AB2" s="64"/>
      <c r="AC2" s="64"/>
      <c r="AD2" s="64"/>
      <c r="AE2" s="64" t="s">
        <v>8</v>
      </c>
      <c r="AF2" s="64"/>
      <c r="AG2" s="64"/>
      <c r="AH2" s="64"/>
      <c r="AI2" s="64"/>
      <c r="AJ2" s="64" t="s">
        <v>9</v>
      </c>
      <c r="AK2" s="64"/>
      <c r="AL2" s="64"/>
      <c r="AM2" s="64"/>
      <c r="AN2" s="64"/>
      <c r="AO2" s="68" t="s">
        <v>10</v>
      </c>
      <c r="AP2" s="69"/>
      <c r="AR2" s="5"/>
      <c r="AS2" s="5"/>
    </row>
    <row r="3" spans="1:45" s="4" customFormat="1" ht="15.75" customHeight="1" x14ac:dyDescent="0.2">
      <c r="A3" s="74"/>
      <c r="B3" s="76"/>
      <c r="C3" s="64" t="s">
        <v>11</v>
      </c>
      <c r="D3" s="64" t="s">
        <v>12</v>
      </c>
      <c r="E3" s="64"/>
      <c r="F3" s="64"/>
      <c r="G3" s="64"/>
      <c r="H3" s="64" t="s">
        <v>11</v>
      </c>
      <c r="I3" s="64" t="s">
        <v>12</v>
      </c>
      <c r="J3" s="64"/>
      <c r="K3" s="64"/>
      <c r="L3" s="64"/>
      <c r="M3" s="64" t="s">
        <v>11</v>
      </c>
      <c r="N3" s="64" t="s">
        <v>12</v>
      </c>
      <c r="O3" s="64"/>
      <c r="P3" s="64"/>
      <c r="Q3" s="64"/>
      <c r="R3" s="64"/>
      <c r="S3" s="64" t="s">
        <v>11</v>
      </c>
      <c r="T3" s="64" t="s">
        <v>12</v>
      </c>
      <c r="U3" s="64"/>
      <c r="V3" s="64"/>
      <c r="W3" s="64"/>
      <c r="X3" s="64"/>
      <c r="Y3" s="64" t="s">
        <v>11</v>
      </c>
      <c r="Z3" s="64" t="s">
        <v>12</v>
      </c>
      <c r="AA3" s="64"/>
      <c r="AB3" s="64"/>
      <c r="AC3" s="64"/>
      <c r="AD3" s="64"/>
      <c r="AE3" s="67" t="s">
        <v>11</v>
      </c>
      <c r="AF3" s="64" t="s">
        <v>12</v>
      </c>
      <c r="AG3" s="64"/>
      <c r="AH3" s="64"/>
      <c r="AI3" s="64"/>
      <c r="AJ3" s="64" t="s">
        <v>11</v>
      </c>
      <c r="AK3" s="64" t="s">
        <v>12</v>
      </c>
      <c r="AL3" s="64"/>
      <c r="AM3" s="64"/>
      <c r="AN3" s="64"/>
      <c r="AO3" s="70"/>
      <c r="AP3" s="71"/>
      <c r="AR3" s="5"/>
      <c r="AS3" s="5"/>
    </row>
    <row r="4" spans="1:45" s="4" customFormat="1" ht="19.5" customHeight="1" x14ac:dyDescent="0.2">
      <c r="A4" s="74"/>
      <c r="B4" s="76"/>
      <c r="C4" s="64"/>
      <c r="D4" s="62" t="s">
        <v>13</v>
      </c>
      <c r="E4" s="62" t="s">
        <v>14</v>
      </c>
      <c r="F4" s="62" t="s">
        <v>15</v>
      </c>
      <c r="G4" s="62" t="s">
        <v>16</v>
      </c>
      <c r="H4" s="64"/>
      <c r="I4" s="62" t="s">
        <v>17</v>
      </c>
      <c r="J4" s="62" t="s">
        <v>14</v>
      </c>
      <c r="K4" s="62" t="s">
        <v>15</v>
      </c>
      <c r="L4" s="62" t="s">
        <v>16</v>
      </c>
      <c r="M4" s="64"/>
      <c r="N4" s="62" t="s">
        <v>17</v>
      </c>
      <c r="O4" s="62" t="s">
        <v>18</v>
      </c>
      <c r="P4" s="62" t="s">
        <v>19</v>
      </c>
      <c r="Q4" s="62" t="s">
        <v>15</v>
      </c>
      <c r="R4" s="62" t="s">
        <v>16</v>
      </c>
      <c r="S4" s="64"/>
      <c r="T4" s="62" t="s">
        <v>17</v>
      </c>
      <c r="U4" s="62" t="s">
        <v>14</v>
      </c>
      <c r="V4" s="62" t="s">
        <v>19</v>
      </c>
      <c r="W4" s="62" t="s">
        <v>15</v>
      </c>
      <c r="X4" s="62" t="s">
        <v>16</v>
      </c>
      <c r="Y4" s="64"/>
      <c r="Z4" s="62" t="s">
        <v>17</v>
      </c>
      <c r="AA4" s="62" t="s">
        <v>14</v>
      </c>
      <c r="AB4" s="62" t="s">
        <v>19</v>
      </c>
      <c r="AC4" s="62" t="s">
        <v>15</v>
      </c>
      <c r="AD4" s="62" t="s">
        <v>16</v>
      </c>
      <c r="AE4" s="67"/>
      <c r="AF4" s="62" t="s">
        <v>13</v>
      </c>
      <c r="AG4" s="62" t="s">
        <v>14</v>
      </c>
      <c r="AH4" s="62" t="s">
        <v>15</v>
      </c>
      <c r="AI4" s="62" t="s">
        <v>16</v>
      </c>
      <c r="AJ4" s="64"/>
      <c r="AK4" s="62" t="s">
        <v>17</v>
      </c>
      <c r="AL4" s="62" t="s">
        <v>14</v>
      </c>
      <c r="AM4" s="62" t="s">
        <v>15</v>
      </c>
      <c r="AN4" s="62" t="s">
        <v>16</v>
      </c>
      <c r="AO4" s="62" t="s">
        <v>20</v>
      </c>
      <c r="AP4" s="64" t="s">
        <v>21</v>
      </c>
      <c r="AR4" s="5"/>
      <c r="AS4" s="5"/>
    </row>
    <row r="5" spans="1:45" s="4" customFormat="1" ht="33.75" customHeight="1" x14ac:dyDescent="0.2">
      <c r="A5" s="75"/>
      <c r="B5" s="63"/>
      <c r="C5" s="64"/>
      <c r="D5" s="63"/>
      <c r="E5" s="63"/>
      <c r="F5" s="63"/>
      <c r="G5" s="63"/>
      <c r="H5" s="64"/>
      <c r="I5" s="63"/>
      <c r="J5" s="63"/>
      <c r="K5" s="63"/>
      <c r="L5" s="63"/>
      <c r="M5" s="64"/>
      <c r="N5" s="63"/>
      <c r="O5" s="63"/>
      <c r="P5" s="63"/>
      <c r="Q5" s="63"/>
      <c r="R5" s="63"/>
      <c r="S5" s="64"/>
      <c r="T5" s="63"/>
      <c r="U5" s="63"/>
      <c r="V5" s="63"/>
      <c r="W5" s="63"/>
      <c r="X5" s="63"/>
      <c r="Y5" s="64"/>
      <c r="Z5" s="63"/>
      <c r="AA5" s="63"/>
      <c r="AB5" s="63"/>
      <c r="AC5" s="63"/>
      <c r="AD5" s="63"/>
      <c r="AE5" s="67"/>
      <c r="AF5" s="63"/>
      <c r="AG5" s="63"/>
      <c r="AH5" s="63"/>
      <c r="AI5" s="63"/>
      <c r="AJ5" s="64"/>
      <c r="AK5" s="63"/>
      <c r="AL5" s="63"/>
      <c r="AM5" s="63"/>
      <c r="AN5" s="63"/>
      <c r="AO5" s="63"/>
      <c r="AP5" s="64"/>
      <c r="AR5" s="5"/>
      <c r="AS5" s="5"/>
    </row>
    <row r="6" spans="1:45" s="10" customFormat="1" ht="12.75" customHeight="1" x14ac:dyDescent="0.2">
      <c r="A6" s="6" t="s">
        <v>22</v>
      </c>
      <c r="B6" s="7">
        <v>1</v>
      </c>
      <c r="C6" s="8">
        <v>2</v>
      </c>
      <c r="D6" s="7"/>
      <c r="E6" s="7"/>
      <c r="F6" s="7"/>
      <c r="G6" s="7"/>
      <c r="H6" s="8">
        <v>3</v>
      </c>
      <c r="I6" s="7"/>
      <c r="J6" s="7"/>
      <c r="K6" s="7"/>
      <c r="L6" s="7"/>
      <c r="M6" s="9">
        <v>4</v>
      </c>
      <c r="N6" s="7">
        <v>5</v>
      </c>
      <c r="O6" s="7">
        <v>6</v>
      </c>
      <c r="P6" s="7"/>
      <c r="Q6" s="7">
        <v>7</v>
      </c>
      <c r="R6" s="7">
        <v>8</v>
      </c>
      <c r="S6" s="9">
        <v>9</v>
      </c>
      <c r="T6" s="7">
        <v>10</v>
      </c>
      <c r="U6" s="7">
        <v>11</v>
      </c>
      <c r="V6" s="7"/>
      <c r="W6" s="7">
        <v>12</v>
      </c>
      <c r="X6" s="7">
        <v>13</v>
      </c>
      <c r="Y6" s="9">
        <v>14</v>
      </c>
      <c r="Z6" s="7">
        <v>15</v>
      </c>
      <c r="AA6" s="7">
        <v>16</v>
      </c>
      <c r="AB6" s="7"/>
      <c r="AC6" s="7">
        <v>17</v>
      </c>
      <c r="AD6" s="7">
        <v>18</v>
      </c>
      <c r="AE6" s="8">
        <v>19</v>
      </c>
      <c r="AF6" s="7">
        <v>20</v>
      </c>
      <c r="AG6" s="7">
        <v>21</v>
      </c>
      <c r="AH6" s="7">
        <v>22</v>
      </c>
      <c r="AI6" s="7">
        <v>23</v>
      </c>
      <c r="AJ6" s="9">
        <v>24</v>
      </c>
      <c r="AK6" s="7">
        <v>25</v>
      </c>
      <c r="AL6" s="7">
        <v>26</v>
      </c>
      <c r="AM6" s="7">
        <v>27</v>
      </c>
      <c r="AN6" s="7">
        <v>28</v>
      </c>
      <c r="AO6" s="7">
        <v>29</v>
      </c>
      <c r="AP6" s="8">
        <v>30</v>
      </c>
    </row>
    <row r="7" spans="1:45" s="16" customFormat="1" ht="30.75" customHeight="1" x14ac:dyDescent="0.2">
      <c r="A7" s="11"/>
      <c r="B7" s="12" t="s">
        <v>23</v>
      </c>
      <c r="C7" s="13">
        <f t="shared" ref="C7:C13" si="0">SUM(D7:G7)</f>
        <v>10837.475999999995</v>
      </c>
      <c r="D7" s="13">
        <f>D8+D195</f>
        <v>0</v>
      </c>
      <c r="E7" s="13">
        <f>E8+E195</f>
        <v>5015.7839999999942</v>
      </c>
      <c r="F7" s="13">
        <f>F8+F195</f>
        <v>5821.6920000000009</v>
      </c>
      <c r="G7" s="13">
        <f>G8+G195</f>
        <v>0</v>
      </c>
      <c r="H7" s="13">
        <f>SUM(I7:L7)</f>
        <v>667.73700000000008</v>
      </c>
      <c r="I7" s="13">
        <f>I8+I195</f>
        <v>0</v>
      </c>
      <c r="J7" s="13">
        <f>J8+J195</f>
        <v>645.48900000000003</v>
      </c>
      <c r="K7" s="13">
        <f>K8+K195</f>
        <v>22.248000000000001</v>
      </c>
      <c r="L7" s="13">
        <f>L8+L195</f>
        <v>0</v>
      </c>
      <c r="M7" s="13">
        <f>N7+O7+P7+Q7+R7</f>
        <v>4684253.263857645</v>
      </c>
      <c r="N7" s="13">
        <f>N8+N195</f>
        <v>1293473.8999999999</v>
      </c>
      <c r="O7" s="13">
        <f>O8+O195</f>
        <v>3069544.2</v>
      </c>
      <c r="P7" s="13">
        <f>P8+P195</f>
        <v>0</v>
      </c>
      <c r="Q7" s="13">
        <f>Q8+Q195</f>
        <v>209302.96385764488</v>
      </c>
      <c r="R7" s="13">
        <f>R8+R195</f>
        <v>111932.2</v>
      </c>
      <c r="S7" s="13">
        <f>T7+U7+V7+W7+X7</f>
        <v>2532677.9509999994</v>
      </c>
      <c r="T7" s="13">
        <f>T8+T195</f>
        <v>813080.93399999989</v>
      </c>
      <c r="U7" s="13">
        <f>U8+U195</f>
        <v>1609516.0339999998</v>
      </c>
      <c r="V7" s="13">
        <f>V8+V195</f>
        <v>0</v>
      </c>
      <c r="W7" s="13">
        <f>W8+W195</f>
        <v>86258.834000000003</v>
      </c>
      <c r="X7" s="13">
        <f>X8+X195</f>
        <v>23822.149000000001</v>
      </c>
      <c r="Y7" s="13">
        <f t="shared" ref="Y7:Y12" si="1">SUM(Z7:AD7)</f>
        <v>2876564.7300000004</v>
      </c>
      <c r="Z7" s="13">
        <f t="shared" ref="Z7:AI7" si="2">Z8+Z195</f>
        <v>923605.60600000003</v>
      </c>
      <c r="AA7" s="13">
        <f t="shared" si="2"/>
        <v>1797444.3459999999</v>
      </c>
      <c r="AB7" s="13">
        <f t="shared" si="2"/>
        <v>0</v>
      </c>
      <c r="AC7" s="13">
        <f t="shared" si="2"/>
        <v>131692.62900000002</v>
      </c>
      <c r="AD7" s="13">
        <f t="shared" si="2"/>
        <v>23822.149000000001</v>
      </c>
      <c r="AE7" s="14">
        <f t="shared" si="2"/>
        <v>366597.71599999996</v>
      </c>
      <c r="AF7" s="13">
        <f t="shared" si="2"/>
        <v>113061.893</v>
      </c>
      <c r="AG7" s="13">
        <f t="shared" si="2"/>
        <v>222508.34500000009</v>
      </c>
      <c r="AH7" s="13">
        <f t="shared" si="2"/>
        <v>5622.2299999999977</v>
      </c>
      <c r="AI7" s="13">
        <f t="shared" si="2"/>
        <v>0</v>
      </c>
      <c r="AJ7" s="13">
        <f t="shared" ref="AJ7:AJ12" si="3">SUM(AK7:AN7)</f>
        <v>12541.198</v>
      </c>
      <c r="AK7" s="13">
        <f>AK8+AK195</f>
        <v>0</v>
      </c>
      <c r="AL7" s="13">
        <f>AL8+AL195</f>
        <v>12473.545</v>
      </c>
      <c r="AM7" s="13">
        <f>AM8+AM195</f>
        <v>67.653000000000006</v>
      </c>
      <c r="AN7" s="13">
        <f>AN8+AN195</f>
        <v>0</v>
      </c>
      <c r="AO7" s="15"/>
      <c r="AP7" s="15"/>
      <c r="AR7" s="17">
        <f>AR8+AR195</f>
        <v>-354056.5180000001</v>
      </c>
      <c r="AS7" s="17">
        <f>AS8+AS195</f>
        <v>-354056.51799999998</v>
      </c>
    </row>
    <row r="8" spans="1:45" s="21" customFormat="1" ht="45" customHeight="1" x14ac:dyDescent="0.2">
      <c r="A8" s="18"/>
      <c r="B8" s="12" t="s">
        <v>24</v>
      </c>
      <c r="C8" s="19">
        <f t="shared" si="0"/>
        <v>5015.7839999999942</v>
      </c>
      <c r="D8" s="13">
        <f>D9+D54+D59+D68+D175+D185</f>
        <v>0</v>
      </c>
      <c r="E8" s="13">
        <f>E9+E54+E59+E68+E175+E185</f>
        <v>5015.7839999999942</v>
      </c>
      <c r="F8" s="13">
        <f>F9+F54+F59+F68+F175+F185</f>
        <v>0</v>
      </c>
      <c r="G8" s="13">
        <f>G9+G54+G59+G68+G175+G185</f>
        <v>0</v>
      </c>
      <c r="H8" s="13">
        <f t="shared" ref="H8:H13" si="4">SUM(I8:L8)</f>
        <v>614.64</v>
      </c>
      <c r="I8" s="13">
        <f>I9+I54+I59+I68+I175+I185</f>
        <v>0</v>
      </c>
      <c r="J8" s="13">
        <f>J9+J54+J59+J68+J175+J185</f>
        <v>614.64</v>
      </c>
      <c r="K8" s="13">
        <f>K9+K54+K59+K68+K175+K185</f>
        <v>0</v>
      </c>
      <c r="L8" s="13">
        <f>L9+L54+L59+L68+L175+L185</f>
        <v>0</v>
      </c>
      <c r="M8" s="13">
        <f t="shared" ref="M8:M13" si="5">SUM(N8:R8)</f>
        <v>981653.5</v>
      </c>
      <c r="N8" s="13">
        <f>N9+N54+N59+N68+N175+N185</f>
        <v>226520.2</v>
      </c>
      <c r="O8" s="13">
        <f>O9+O54+O59+O68+O175+O185</f>
        <v>643201.1</v>
      </c>
      <c r="P8" s="13">
        <f>P9+P54+P59+P68+P175+P185</f>
        <v>0</v>
      </c>
      <c r="Q8" s="13">
        <f>Q9+Q54+Q59+Q68+Q175+Q185</f>
        <v>0</v>
      </c>
      <c r="R8" s="13">
        <f>R9+R54+R59+R68+R175+R185</f>
        <v>111932.2</v>
      </c>
      <c r="S8" s="13">
        <f>SUM(T8:X8)</f>
        <v>431058.26999999996</v>
      </c>
      <c r="T8" s="13">
        <f>T9+T54+T59+T68+T175+T185</f>
        <v>145999.79999999999</v>
      </c>
      <c r="U8" s="13">
        <f>U9+U54+U59+U68+U175+U185</f>
        <v>261236.321</v>
      </c>
      <c r="V8" s="13">
        <f>V9+V54+V59+V68+V175+V185</f>
        <v>0</v>
      </c>
      <c r="W8" s="13">
        <f>W9+W54+W59+W68+W175+W185</f>
        <v>0</v>
      </c>
      <c r="X8" s="13">
        <f>X9+X54+X59+X68+X175+X185</f>
        <v>23822.149000000001</v>
      </c>
      <c r="Y8" s="13">
        <f t="shared" si="1"/>
        <v>484353.53700000001</v>
      </c>
      <c r="Z8" s="13">
        <f>Z9+Z54+Z59+Z68+Z175+Z185</f>
        <v>161329.21400000001</v>
      </c>
      <c r="AA8" s="13">
        <f>AA9+AA54+AA59+AA68+AA175+AA185</f>
        <v>299202.174</v>
      </c>
      <c r="AB8" s="13">
        <f>AB9+AB54+AB59+AB68+AB175+AB185</f>
        <v>0</v>
      </c>
      <c r="AC8" s="13">
        <f>AC9+AC54+AC59+AC68+AC175+AC185</f>
        <v>0</v>
      </c>
      <c r="AD8" s="13">
        <f>AD9+AD54+AD59+AD68+AD175+AD185</f>
        <v>23822.149000000001</v>
      </c>
      <c r="AE8" s="14">
        <f t="shared" ref="AE8:AE12" si="6">SUM(AF8:AI8)</f>
        <v>58573.428</v>
      </c>
      <c r="AF8" s="13">
        <f>AF9+AF54+AF59+AF68+AF175+AF185</f>
        <v>17866.634999999998</v>
      </c>
      <c r="AG8" s="13">
        <f>AG9+AG54+AG59+AG68+AG175+AG185</f>
        <v>40706.792999999998</v>
      </c>
      <c r="AH8" s="13">
        <f>AH9+AH54+AH59+AH68+AH175+AH185</f>
        <v>0</v>
      </c>
      <c r="AI8" s="13">
        <f>AI9+AI54+AI59+AI68+AI175+AI185</f>
        <v>0</v>
      </c>
      <c r="AJ8" s="13">
        <f t="shared" si="3"/>
        <v>877.01700000000005</v>
      </c>
      <c r="AK8" s="13">
        <f>AK9+AK54+AK59+AK68+AK175+AK185</f>
        <v>0</v>
      </c>
      <c r="AL8" s="13">
        <f>AL9+AL54+AL59+AL68+AL175+AL185</f>
        <v>877.01700000000005</v>
      </c>
      <c r="AM8" s="13">
        <f>AM9+AM54+AM59+AM68+AM175+AM185</f>
        <v>0</v>
      </c>
      <c r="AN8" s="13">
        <f>AN9+AN54+AN59+AN68+AN175+AN185</f>
        <v>0</v>
      </c>
      <c r="AO8" s="20"/>
      <c r="AP8" s="20"/>
      <c r="AR8" s="17">
        <f>S8-Y8+H8-C8</f>
        <v>-57696.411000000044</v>
      </c>
      <c r="AS8" s="17">
        <f t="shared" ref="AS8:AS74" si="7">AJ8-AE8</f>
        <v>-57696.411</v>
      </c>
    </row>
    <row r="9" spans="1:45" s="21" customFormat="1" ht="28.5" x14ac:dyDescent="0.2">
      <c r="A9" s="18"/>
      <c r="B9" s="22" t="s">
        <v>25</v>
      </c>
      <c r="C9" s="13">
        <f t="shared" si="0"/>
        <v>29.835999999994826</v>
      </c>
      <c r="D9" s="13">
        <f>D10+D41</f>
        <v>0</v>
      </c>
      <c r="E9" s="13">
        <f>E10+E41</f>
        <v>29.835999999994826</v>
      </c>
      <c r="F9" s="13">
        <f>F10+F41</f>
        <v>0</v>
      </c>
      <c r="G9" s="13">
        <f>G10+G41</f>
        <v>0</v>
      </c>
      <c r="H9" s="13">
        <f t="shared" si="4"/>
        <v>614.64</v>
      </c>
      <c r="I9" s="13">
        <f>I10+I41</f>
        <v>0</v>
      </c>
      <c r="J9" s="13">
        <f>J10+J41</f>
        <v>614.64</v>
      </c>
      <c r="K9" s="13">
        <f>K10+K41</f>
        <v>0</v>
      </c>
      <c r="L9" s="13">
        <f>L10+L41</f>
        <v>0</v>
      </c>
      <c r="M9" s="13">
        <f t="shared" si="5"/>
        <v>243257.59999999998</v>
      </c>
      <c r="N9" s="13">
        <f>N10+N41</f>
        <v>0</v>
      </c>
      <c r="O9" s="13">
        <f>O10+O41</f>
        <v>131325.4</v>
      </c>
      <c r="P9" s="13">
        <f>P10+P41</f>
        <v>0</v>
      </c>
      <c r="Q9" s="13">
        <f>Q10+Q41</f>
        <v>0</v>
      </c>
      <c r="R9" s="13">
        <f>R10+R41</f>
        <v>111932.2</v>
      </c>
      <c r="S9" s="13">
        <f>SUM(T9:X9)</f>
        <v>85730.81</v>
      </c>
      <c r="T9" s="13">
        <f>T10+T41</f>
        <v>0</v>
      </c>
      <c r="U9" s="13">
        <f>U10+U41</f>
        <v>61908.661</v>
      </c>
      <c r="V9" s="13">
        <f>V10+V41</f>
        <v>0</v>
      </c>
      <c r="W9" s="13">
        <f>W10+W41</f>
        <v>0</v>
      </c>
      <c r="X9" s="13">
        <f>X10+X41</f>
        <v>23822.149000000001</v>
      </c>
      <c r="Y9" s="13">
        <f t="shared" si="1"/>
        <v>98510.947</v>
      </c>
      <c r="Z9" s="13">
        <f>Z10+Z41</f>
        <v>0</v>
      </c>
      <c r="AA9" s="13">
        <f>AA10+AA41</f>
        <v>74688.797999999995</v>
      </c>
      <c r="AB9" s="13">
        <f>AB10+AB41</f>
        <v>0</v>
      </c>
      <c r="AC9" s="13">
        <f>AC10+AC41</f>
        <v>0</v>
      </c>
      <c r="AD9" s="13">
        <f>AD10+AD41</f>
        <v>23822.149000000001</v>
      </c>
      <c r="AE9" s="14">
        <f t="shared" si="6"/>
        <v>12809.972999999993</v>
      </c>
      <c r="AF9" s="13">
        <f>AF10+AF41</f>
        <v>0</v>
      </c>
      <c r="AG9" s="13">
        <f>AG10+AG41</f>
        <v>12809.972999999993</v>
      </c>
      <c r="AH9" s="13">
        <f>AH10+AH41</f>
        <v>0</v>
      </c>
      <c r="AI9" s="13">
        <f>AI10+AI41</f>
        <v>0</v>
      </c>
      <c r="AJ9" s="13">
        <f t="shared" si="3"/>
        <v>614.64</v>
      </c>
      <c r="AK9" s="13">
        <f>AK10+AK41</f>
        <v>0</v>
      </c>
      <c r="AL9" s="13">
        <f>AL10+AL41</f>
        <v>614.64</v>
      </c>
      <c r="AM9" s="13">
        <f>AM10+AM41</f>
        <v>0</v>
      </c>
      <c r="AN9" s="13">
        <f>AN10+AN41</f>
        <v>0</v>
      </c>
      <c r="AO9" s="20"/>
      <c r="AP9" s="20"/>
      <c r="AR9" s="17">
        <f>S9-Y9+H9-C9</f>
        <v>-12195.332999999999</v>
      </c>
      <c r="AS9" s="17">
        <f t="shared" si="7"/>
        <v>-12195.332999999993</v>
      </c>
    </row>
    <row r="10" spans="1:45" s="21" customFormat="1" ht="93.75" customHeight="1" x14ac:dyDescent="0.2">
      <c r="A10" s="18"/>
      <c r="B10" s="22" t="s">
        <v>26</v>
      </c>
      <c r="C10" s="13">
        <f t="shared" si="0"/>
        <v>8.3480000000000008</v>
      </c>
      <c r="D10" s="13">
        <f t="shared" ref="D10:T11" si="8">D11</f>
        <v>0</v>
      </c>
      <c r="E10" s="13">
        <f t="shared" si="8"/>
        <v>8.3480000000000008</v>
      </c>
      <c r="F10" s="13">
        <f t="shared" si="8"/>
        <v>0</v>
      </c>
      <c r="G10" s="13">
        <f t="shared" si="8"/>
        <v>0</v>
      </c>
      <c r="H10" s="13">
        <f t="shared" si="4"/>
        <v>0</v>
      </c>
      <c r="I10" s="13">
        <f t="shared" si="8"/>
        <v>0</v>
      </c>
      <c r="J10" s="13">
        <f t="shared" si="8"/>
        <v>0</v>
      </c>
      <c r="K10" s="13">
        <f t="shared" si="8"/>
        <v>0</v>
      </c>
      <c r="L10" s="13">
        <f t="shared" si="8"/>
        <v>0</v>
      </c>
      <c r="M10" s="13">
        <f t="shared" si="5"/>
        <v>195808.8</v>
      </c>
      <c r="N10" s="13">
        <f t="shared" si="8"/>
        <v>0</v>
      </c>
      <c r="O10" s="13">
        <f t="shared" si="8"/>
        <v>83876.600000000006</v>
      </c>
      <c r="P10" s="13">
        <f t="shared" si="8"/>
        <v>0</v>
      </c>
      <c r="Q10" s="13">
        <f t="shared" si="8"/>
        <v>0</v>
      </c>
      <c r="R10" s="13">
        <f t="shared" si="8"/>
        <v>111932.2</v>
      </c>
      <c r="S10" s="13">
        <f>SUM(T10:X10)</f>
        <v>55538.254000000001</v>
      </c>
      <c r="T10" s="13">
        <f t="shared" si="8"/>
        <v>0</v>
      </c>
      <c r="U10" s="13">
        <f t="shared" ref="T10:X11" si="9">U11</f>
        <v>31716.105000000003</v>
      </c>
      <c r="V10" s="13">
        <f t="shared" si="9"/>
        <v>0</v>
      </c>
      <c r="W10" s="13">
        <f t="shared" si="9"/>
        <v>0</v>
      </c>
      <c r="X10" s="13">
        <f t="shared" si="9"/>
        <v>23822.149000000001</v>
      </c>
      <c r="Y10" s="13">
        <f t="shared" si="1"/>
        <v>59755.675000000003</v>
      </c>
      <c r="Z10" s="13">
        <f t="shared" ref="Z10:AD11" si="10">Z11</f>
        <v>0</v>
      </c>
      <c r="AA10" s="13">
        <f t="shared" si="10"/>
        <v>35933.525999999998</v>
      </c>
      <c r="AB10" s="13">
        <f t="shared" si="10"/>
        <v>0</v>
      </c>
      <c r="AC10" s="13">
        <f t="shared" si="10"/>
        <v>0</v>
      </c>
      <c r="AD10" s="13">
        <f t="shared" si="10"/>
        <v>23822.149000000001</v>
      </c>
      <c r="AE10" s="14">
        <f t="shared" si="6"/>
        <v>4225.7690000000002</v>
      </c>
      <c r="AF10" s="13">
        <f t="shared" ref="AF10:AI11" si="11">AF11</f>
        <v>0</v>
      </c>
      <c r="AG10" s="13">
        <f t="shared" si="11"/>
        <v>4225.7690000000002</v>
      </c>
      <c r="AH10" s="13">
        <f t="shared" si="11"/>
        <v>0</v>
      </c>
      <c r="AI10" s="13">
        <f t="shared" si="11"/>
        <v>0</v>
      </c>
      <c r="AJ10" s="13">
        <f t="shared" si="3"/>
        <v>0</v>
      </c>
      <c r="AK10" s="13">
        <f t="shared" ref="AK10:AN11" si="12">AK11</f>
        <v>0</v>
      </c>
      <c r="AL10" s="13">
        <f t="shared" si="12"/>
        <v>0</v>
      </c>
      <c r="AM10" s="13">
        <f t="shared" si="12"/>
        <v>0</v>
      </c>
      <c r="AN10" s="13">
        <f t="shared" si="12"/>
        <v>0</v>
      </c>
      <c r="AO10" s="23"/>
      <c r="AP10" s="20"/>
      <c r="AR10" s="17">
        <f t="shared" ref="AR10:AR74" si="13">S10-Y10+H10-C10</f>
        <v>-4225.7690000000021</v>
      </c>
      <c r="AS10" s="17">
        <f t="shared" si="7"/>
        <v>-4225.7690000000002</v>
      </c>
    </row>
    <row r="11" spans="1:45" s="21" customFormat="1" ht="78.75" customHeight="1" x14ac:dyDescent="0.2">
      <c r="A11" s="18"/>
      <c r="B11" s="12" t="s">
        <v>27</v>
      </c>
      <c r="C11" s="13">
        <f t="shared" si="0"/>
        <v>8.3480000000000008</v>
      </c>
      <c r="D11" s="13">
        <f t="shared" si="8"/>
        <v>0</v>
      </c>
      <c r="E11" s="13">
        <f t="shared" si="8"/>
        <v>8.3480000000000008</v>
      </c>
      <c r="F11" s="13">
        <f t="shared" si="8"/>
        <v>0</v>
      </c>
      <c r="G11" s="13">
        <f t="shared" si="8"/>
        <v>0</v>
      </c>
      <c r="H11" s="13">
        <f t="shared" si="4"/>
        <v>0</v>
      </c>
      <c r="I11" s="13">
        <f t="shared" si="8"/>
        <v>0</v>
      </c>
      <c r="J11" s="13">
        <f t="shared" si="8"/>
        <v>0</v>
      </c>
      <c r="K11" s="13">
        <f t="shared" si="8"/>
        <v>0</v>
      </c>
      <c r="L11" s="13">
        <f t="shared" si="8"/>
        <v>0</v>
      </c>
      <c r="M11" s="13">
        <f t="shared" si="5"/>
        <v>195808.8</v>
      </c>
      <c r="N11" s="13">
        <f t="shared" si="8"/>
        <v>0</v>
      </c>
      <c r="O11" s="13">
        <f t="shared" si="8"/>
        <v>83876.600000000006</v>
      </c>
      <c r="P11" s="13">
        <f t="shared" si="8"/>
        <v>0</v>
      </c>
      <c r="Q11" s="13">
        <f t="shared" si="8"/>
        <v>0</v>
      </c>
      <c r="R11" s="13">
        <f t="shared" si="8"/>
        <v>111932.2</v>
      </c>
      <c r="S11" s="13">
        <f>SUM(T11:X11)</f>
        <v>55538.254000000001</v>
      </c>
      <c r="T11" s="13">
        <f t="shared" si="9"/>
        <v>0</v>
      </c>
      <c r="U11" s="13">
        <f t="shared" si="9"/>
        <v>31716.105000000003</v>
      </c>
      <c r="V11" s="13">
        <f t="shared" si="9"/>
        <v>0</v>
      </c>
      <c r="W11" s="13">
        <f t="shared" si="9"/>
        <v>0</v>
      </c>
      <c r="X11" s="13">
        <f t="shared" si="9"/>
        <v>23822.149000000001</v>
      </c>
      <c r="Y11" s="13">
        <f t="shared" si="1"/>
        <v>59755.675000000003</v>
      </c>
      <c r="Z11" s="13">
        <f t="shared" si="10"/>
        <v>0</v>
      </c>
      <c r="AA11" s="13">
        <f t="shared" si="10"/>
        <v>35933.525999999998</v>
      </c>
      <c r="AB11" s="13">
        <f t="shared" si="10"/>
        <v>0</v>
      </c>
      <c r="AC11" s="13">
        <f t="shared" si="10"/>
        <v>0</v>
      </c>
      <c r="AD11" s="13">
        <f t="shared" si="10"/>
        <v>23822.149000000001</v>
      </c>
      <c r="AE11" s="14">
        <f t="shared" si="6"/>
        <v>4225.7690000000002</v>
      </c>
      <c r="AF11" s="13">
        <f t="shared" si="11"/>
        <v>0</v>
      </c>
      <c r="AG11" s="13">
        <f t="shared" si="11"/>
        <v>4225.7690000000002</v>
      </c>
      <c r="AH11" s="13">
        <f t="shared" si="11"/>
        <v>0</v>
      </c>
      <c r="AI11" s="13">
        <f t="shared" si="11"/>
        <v>0</v>
      </c>
      <c r="AJ11" s="13">
        <f t="shared" si="3"/>
        <v>0</v>
      </c>
      <c r="AK11" s="13">
        <f t="shared" si="12"/>
        <v>0</v>
      </c>
      <c r="AL11" s="13">
        <f t="shared" si="12"/>
        <v>0</v>
      </c>
      <c r="AM11" s="13">
        <f t="shared" si="12"/>
        <v>0</v>
      </c>
      <c r="AN11" s="13">
        <f t="shared" si="12"/>
        <v>0</v>
      </c>
      <c r="AO11" s="23"/>
      <c r="AP11" s="20"/>
      <c r="AR11" s="17">
        <f t="shared" si="13"/>
        <v>-4225.7690000000021</v>
      </c>
      <c r="AS11" s="17">
        <f t="shared" si="7"/>
        <v>-4225.7690000000002</v>
      </c>
    </row>
    <row r="12" spans="1:45" s="28" customFormat="1" ht="47.25" customHeight="1" x14ac:dyDescent="0.2">
      <c r="A12" s="24"/>
      <c r="B12" s="25" t="s">
        <v>28</v>
      </c>
      <c r="C12" s="26">
        <f t="shared" si="0"/>
        <v>8.3480000000000008</v>
      </c>
      <c r="D12" s="26">
        <f>D13</f>
        <v>0</v>
      </c>
      <c r="E12" s="26">
        <f>E13</f>
        <v>8.3480000000000008</v>
      </c>
      <c r="F12" s="26">
        <f>F13</f>
        <v>0</v>
      </c>
      <c r="G12" s="26">
        <f>G13</f>
        <v>0</v>
      </c>
      <c r="H12" s="26">
        <f t="shared" si="4"/>
        <v>0</v>
      </c>
      <c r="I12" s="26">
        <f>I13</f>
        <v>0</v>
      </c>
      <c r="J12" s="26">
        <f>J13</f>
        <v>0</v>
      </c>
      <c r="K12" s="26">
        <f>K13</f>
        <v>0</v>
      </c>
      <c r="L12" s="26">
        <f>L13</f>
        <v>0</v>
      </c>
      <c r="M12" s="26">
        <f t="shared" si="5"/>
        <v>195808.8</v>
      </c>
      <c r="N12" s="26">
        <f>N13</f>
        <v>0</v>
      </c>
      <c r="O12" s="26">
        <f>O13</f>
        <v>83876.600000000006</v>
      </c>
      <c r="P12" s="26">
        <f>P13</f>
        <v>0</v>
      </c>
      <c r="Q12" s="26">
        <f>Q13</f>
        <v>0</v>
      </c>
      <c r="R12" s="26">
        <f>R13</f>
        <v>111932.2</v>
      </c>
      <c r="S12" s="26">
        <f>SUM(T12:X12)</f>
        <v>55538.254000000001</v>
      </c>
      <c r="T12" s="26">
        <f>T13</f>
        <v>0</v>
      </c>
      <c r="U12" s="26">
        <f>U13</f>
        <v>31716.105000000003</v>
      </c>
      <c r="V12" s="26">
        <f>V13</f>
        <v>0</v>
      </c>
      <c r="W12" s="26">
        <f>W13</f>
        <v>0</v>
      </c>
      <c r="X12" s="26">
        <f>X13</f>
        <v>23822.149000000001</v>
      </c>
      <c r="Y12" s="26">
        <f t="shared" si="1"/>
        <v>59755.675000000003</v>
      </c>
      <c r="Z12" s="26">
        <f>Z13</f>
        <v>0</v>
      </c>
      <c r="AA12" s="26">
        <f>AA13</f>
        <v>35933.525999999998</v>
      </c>
      <c r="AB12" s="26">
        <f>AB13</f>
        <v>0</v>
      </c>
      <c r="AC12" s="26">
        <f>AC13</f>
        <v>0</v>
      </c>
      <c r="AD12" s="26">
        <f>AD13</f>
        <v>23822.149000000001</v>
      </c>
      <c r="AE12" s="27">
        <f t="shared" si="6"/>
        <v>4225.7690000000002</v>
      </c>
      <c r="AF12" s="26">
        <f>AF13</f>
        <v>0</v>
      </c>
      <c r="AG12" s="26">
        <f>AG13</f>
        <v>4225.7690000000002</v>
      </c>
      <c r="AH12" s="26">
        <f>AH13</f>
        <v>0</v>
      </c>
      <c r="AI12" s="26">
        <f>AI13</f>
        <v>0</v>
      </c>
      <c r="AJ12" s="26">
        <f t="shared" si="3"/>
        <v>0</v>
      </c>
      <c r="AK12" s="26">
        <f>AK13</f>
        <v>0</v>
      </c>
      <c r="AL12" s="26">
        <f>AL13</f>
        <v>0</v>
      </c>
      <c r="AM12" s="26">
        <f>AM13</f>
        <v>0</v>
      </c>
      <c r="AN12" s="26">
        <f>AN13</f>
        <v>0</v>
      </c>
      <c r="AO12" s="23"/>
      <c r="AP12" s="23"/>
      <c r="AR12" s="17">
        <f t="shared" si="13"/>
        <v>-4225.7690000000021</v>
      </c>
      <c r="AS12" s="17">
        <f t="shared" si="7"/>
        <v>-4225.7690000000002</v>
      </c>
    </row>
    <row r="13" spans="1:45" s="30" customFormat="1" ht="118.5" customHeight="1" x14ac:dyDescent="0.2">
      <c r="A13" s="18"/>
      <c r="B13" s="29" t="s">
        <v>29</v>
      </c>
      <c r="C13" s="14">
        <f t="shared" si="0"/>
        <v>8.3480000000000008</v>
      </c>
      <c r="D13" s="14">
        <f>SUM(D18:D40)</f>
        <v>0</v>
      </c>
      <c r="E13" s="14">
        <f>SUM(E18:E40)</f>
        <v>8.3480000000000008</v>
      </c>
      <c r="F13" s="14">
        <f>SUM(F18:F40)</f>
        <v>0</v>
      </c>
      <c r="G13" s="14">
        <f>SUM(G18:G40)</f>
        <v>0</v>
      </c>
      <c r="H13" s="14">
        <f t="shared" si="4"/>
        <v>0</v>
      </c>
      <c r="I13" s="14">
        <f>SUM(I18:I40)</f>
        <v>0</v>
      </c>
      <c r="J13" s="14">
        <f>SUM(J18:J40)</f>
        <v>0</v>
      </c>
      <c r="K13" s="14">
        <f>SUM(K18:K40)</f>
        <v>0</v>
      </c>
      <c r="L13" s="14">
        <f>SUM(L18:L40)</f>
        <v>0</v>
      </c>
      <c r="M13" s="13">
        <f t="shared" si="5"/>
        <v>195808.8</v>
      </c>
      <c r="N13" s="14">
        <f>SUM(N18:N40)</f>
        <v>0</v>
      </c>
      <c r="O13" s="14">
        <f>SUM(O15:P40)</f>
        <v>83876.600000000006</v>
      </c>
      <c r="P13" s="14">
        <f>SUM(P15:Q40)</f>
        <v>0</v>
      </c>
      <c r="Q13" s="14">
        <f t="shared" ref="Q13:AP13" si="14">SUM(Q15:Q40)</f>
        <v>0</v>
      </c>
      <c r="R13" s="14">
        <f t="shared" si="14"/>
        <v>111932.2</v>
      </c>
      <c r="S13" s="13">
        <f t="shared" si="14"/>
        <v>55538.254000000001</v>
      </c>
      <c r="T13" s="14">
        <f t="shared" si="14"/>
        <v>0</v>
      </c>
      <c r="U13" s="14">
        <f t="shared" si="14"/>
        <v>31716.105000000003</v>
      </c>
      <c r="V13" s="14">
        <f t="shared" si="14"/>
        <v>0</v>
      </c>
      <c r="W13" s="14">
        <f t="shared" si="14"/>
        <v>0</v>
      </c>
      <c r="X13" s="14">
        <f t="shared" si="14"/>
        <v>23822.149000000001</v>
      </c>
      <c r="Y13" s="13">
        <f t="shared" si="14"/>
        <v>59755.675000000003</v>
      </c>
      <c r="Z13" s="14">
        <f t="shared" si="14"/>
        <v>0</v>
      </c>
      <c r="AA13" s="14">
        <f t="shared" si="14"/>
        <v>35933.525999999998</v>
      </c>
      <c r="AB13" s="14">
        <f t="shared" si="14"/>
        <v>0</v>
      </c>
      <c r="AC13" s="14">
        <f t="shared" si="14"/>
        <v>0</v>
      </c>
      <c r="AD13" s="14">
        <f t="shared" si="14"/>
        <v>23822.149000000001</v>
      </c>
      <c r="AE13" s="14">
        <f t="shared" si="14"/>
        <v>4225.7690000000002</v>
      </c>
      <c r="AF13" s="14">
        <f t="shared" si="14"/>
        <v>0</v>
      </c>
      <c r="AG13" s="14">
        <f t="shared" si="14"/>
        <v>4225.7690000000002</v>
      </c>
      <c r="AH13" s="14">
        <f t="shared" si="14"/>
        <v>0</v>
      </c>
      <c r="AI13" s="14">
        <f t="shared" si="14"/>
        <v>0</v>
      </c>
      <c r="AJ13" s="13">
        <f t="shared" si="14"/>
        <v>0</v>
      </c>
      <c r="AK13" s="14">
        <f t="shared" si="14"/>
        <v>0</v>
      </c>
      <c r="AL13" s="14">
        <f t="shared" si="14"/>
        <v>0</v>
      </c>
      <c r="AM13" s="14">
        <f t="shared" si="14"/>
        <v>0</v>
      </c>
      <c r="AN13" s="14">
        <f t="shared" si="14"/>
        <v>0</v>
      </c>
      <c r="AO13" s="14">
        <f t="shared" si="14"/>
        <v>80.290000000000006</v>
      </c>
      <c r="AP13" s="14">
        <f t="shared" si="14"/>
        <v>0</v>
      </c>
      <c r="AR13" s="17">
        <f t="shared" si="13"/>
        <v>-4225.7690000000021</v>
      </c>
      <c r="AS13" s="17">
        <f t="shared" si="7"/>
        <v>-4225.7690000000002</v>
      </c>
    </row>
    <row r="14" spans="1:45" s="21" customFormat="1" ht="15.75" x14ac:dyDescent="0.2">
      <c r="A14" s="18"/>
      <c r="B14" s="29" t="s">
        <v>12</v>
      </c>
      <c r="C14" s="14"/>
      <c r="D14" s="13"/>
      <c r="E14" s="13"/>
      <c r="F14" s="13"/>
      <c r="G14" s="13"/>
      <c r="H14" s="14"/>
      <c r="I14" s="13"/>
      <c r="J14" s="13"/>
      <c r="K14" s="13"/>
      <c r="L14" s="13"/>
      <c r="M14" s="13"/>
      <c r="N14" s="13"/>
      <c r="O14" s="13"/>
      <c r="P14" s="13"/>
      <c r="Q14" s="13"/>
      <c r="R14" s="13"/>
      <c r="S14" s="13"/>
      <c r="T14" s="13"/>
      <c r="U14" s="13"/>
      <c r="V14" s="13"/>
      <c r="W14" s="13"/>
      <c r="X14" s="13"/>
      <c r="Y14" s="13"/>
      <c r="Z14" s="13"/>
      <c r="AA14" s="13"/>
      <c r="AB14" s="13"/>
      <c r="AC14" s="13"/>
      <c r="AD14" s="13"/>
      <c r="AE14" s="14"/>
      <c r="AF14" s="13"/>
      <c r="AG14" s="13"/>
      <c r="AH14" s="13"/>
      <c r="AI14" s="13"/>
      <c r="AJ14" s="13"/>
      <c r="AK14" s="13"/>
      <c r="AL14" s="13"/>
      <c r="AM14" s="13"/>
      <c r="AN14" s="13"/>
      <c r="AO14" s="20"/>
      <c r="AP14" s="20"/>
      <c r="AQ14" s="21">
        <f>AO14-AO39-AO40</f>
        <v>-51.27</v>
      </c>
      <c r="AR14" s="17">
        <f t="shared" si="13"/>
        <v>0</v>
      </c>
      <c r="AS14" s="17">
        <f t="shared" si="7"/>
        <v>0</v>
      </c>
    </row>
    <row r="15" spans="1:45" s="21" customFormat="1" ht="45" x14ac:dyDescent="0.2">
      <c r="A15" s="18">
        <v>1</v>
      </c>
      <c r="B15" s="31" t="s">
        <v>30</v>
      </c>
      <c r="C15" s="14">
        <v>0</v>
      </c>
      <c r="D15" s="14"/>
      <c r="E15" s="14"/>
      <c r="F15" s="14"/>
      <c r="G15" s="14"/>
      <c r="H15" s="14">
        <v>0</v>
      </c>
      <c r="I15" s="14"/>
      <c r="J15" s="14"/>
      <c r="K15" s="14"/>
      <c r="L15" s="14"/>
      <c r="M15" s="13">
        <v>2430.3000000000002</v>
      </c>
      <c r="N15" s="14"/>
      <c r="O15" s="14">
        <v>2430.3000000000002</v>
      </c>
      <c r="P15" s="14"/>
      <c r="Q15" s="14"/>
      <c r="R15" s="14"/>
      <c r="S15" s="13">
        <v>1879.672</v>
      </c>
      <c r="T15" s="14"/>
      <c r="U15" s="14">
        <v>1879.672</v>
      </c>
      <c r="V15" s="14"/>
      <c r="W15" s="14"/>
      <c r="X15" s="14"/>
      <c r="Y15" s="13">
        <v>1879.672</v>
      </c>
      <c r="Z15" s="14"/>
      <c r="AA15" s="14">
        <v>1879.672</v>
      </c>
      <c r="AB15" s="14"/>
      <c r="AC15" s="14"/>
      <c r="AD15" s="14"/>
      <c r="AE15" s="14">
        <v>0</v>
      </c>
      <c r="AF15" s="14"/>
      <c r="AG15" s="14">
        <v>0</v>
      </c>
      <c r="AH15" s="14"/>
      <c r="AI15" s="14"/>
      <c r="AJ15" s="13">
        <v>0</v>
      </c>
      <c r="AK15" s="14"/>
      <c r="AL15" s="14">
        <v>0</v>
      </c>
      <c r="AM15" s="14"/>
      <c r="AN15" s="14"/>
      <c r="AO15" s="20"/>
      <c r="AP15" s="20"/>
      <c r="AR15" s="17"/>
      <c r="AS15" s="17"/>
    </row>
    <row r="16" spans="1:45" s="21" customFormat="1" ht="150" x14ac:dyDescent="0.2">
      <c r="A16" s="18">
        <v>2</v>
      </c>
      <c r="B16" s="29" t="s">
        <v>31</v>
      </c>
      <c r="C16" s="14">
        <f>SUM(D16:G16)</f>
        <v>0</v>
      </c>
      <c r="D16" s="14"/>
      <c r="E16" s="14"/>
      <c r="F16" s="14"/>
      <c r="G16" s="14"/>
      <c r="H16" s="14">
        <f>SUM(I16:L16)</f>
        <v>0</v>
      </c>
      <c r="I16" s="14"/>
      <c r="J16" s="14"/>
      <c r="K16" s="14"/>
      <c r="L16" s="14"/>
      <c r="M16" s="13">
        <f>N16+O16+P16+Q16+R16</f>
        <v>1705</v>
      </c>
      <c r="N16" s="13"/>
      <c r="O16" s="14">
        <v>1705</v>
      </c>
      <c r="P16" s="14"/>
      <c r="Q16" s="13"/>
      <c r="R16" s="13"/>
      <c r="S16" s="13">
        <f>T16+U16+V16+W16+X16</f>
        <v>1216.6130000000001</v>
      </c>
      <c r="T16" s="14"/>
      <c r="U16" s="14">
        <v>1216.6130000000001</v>
      </c>
      <c r="V16" s="14"/>
      <c r="W16" s="14"/>
      <c r="X16" s="14"/>
      <c r="Y16" s="13">
        <f>SUM(Z16:AD16)</f>
        <v>1264.588</v>
      </c>
      <c r="Z16" s="14"/>
      <c r="AA16" s="14">
        <v>1264.588</v>
      </c>
      <c r="AB16" s="14"/>
      <c r="AC16" s="14"/>
      <c r="AD16" s="14"/>
      <c r="AE16" s="14">
        <f>SUM(AF16:AI16)</f>
        <v>47.975000000000001</v>
      </c>
      <c r="AF16" s="14"/>
      <c r="AG16" s="14">
        <v>47.975000000000001</v>
      </c>
      <c r="AH16" s="14"/>
      <c r="AI16" s="14"/>
      <c r="AJ16" s="13">
        <f>SUM(AK16:AN16)</f>
        <v>0</v>
      </c>
      <c r="AK16" s="14"/>
      <c r="AL16" s="14">
        <v>0</v>
      </c>
      <c r="AM16" s="14"/>
      <c r="AN16" s="14"/>
      <c r="AO16" s="20">
        <v>3.33</v>
      </c>
      <c r="AP16" s="20"/>
      <c r="AR16" s="17">
        <f>S16-Y16+H16-C16</f>
        <v>-47.974999999999909</v>
      </c>
      <c r="AS16" s="17">
        <f t="shared" si="7"/>
        <v>-47.975000000000001</v>
      </c>
    </row>
    <row r="17" spans="1:45" s="21" customFormat="1" ht="90" x14ac:dyDescent="0.2">
      <c r="A17" s="18">
        <v>3</v>
      </c>
      <c r="B17" s="31" t="s">
        <v>32</v>
      </c>
      <c r="C17" s="14">
        <v>0</v>
      </c>
      <c r="D17" s="14"/>
      <c r="E17" s="14"/>
      <c r="F17" s="14"/>
      <c r="G17" s="14"/>
      <c r="H17" s="14">
        <v>0</v>
      </c>
      <c r="I17" s="14"/>
      <c r="J17" s="14"/>
      <c r="K17" s="14"/>
      <c r="L17" s="14"/>
      <c r="M17" s="13">
        <f>N17+O17+P17+Q17+R17</f>
        <v>3428.1</v>
      </c>
      <c r="N17" s="13"/>
      <c r="O17" s="14">
        <v>3428.1</v>
      </c>
      <c r="P17" s="14"/>
      <c r="Q17" s="13"/>
      <c r="R17" s="13"/>
      <c r="S17" s="13">
        <v>3428.078</v>
      </c>
      <c r="T17" s="14"/>
      <c r="U17" s="14">
        <v>3428.078</v>
      </c>
      <c r="V17" s="14"/>
      <c r="W17" s="14"/>
      <c r="X17" s="14"/>
      <c r="Y17" s="13">
        <v>3428.078</v>
      </c>
      <c r="Z17" s="14"/>
      <c r="AA17" s="14">
        <v>3428.078</v>
      </c>
      <c r="AB17" s="14"/>
      <c r="AC17" s="14"/>
      <c r="AD17" s="14"/>
      <c r="AE17" s="14">
        <f>SUM(AF17:AI17)</f>
        <v>0</v>
      </c>
      <c r="AF17" s="14"/>
      <c r="AG17" s="14">
        <v>0</v>
      </c>
      <c r="AH17" s="14"/>
      <c r="AI17" s="14"/>
      <c r="AJ17" s="13">
        <f>SUM(AK17:AN17)</f>
        <v>0</v>
      </c>
      <c r="AK17" s="14"/>
      <c r="AL17" s="14">
        <v>0</v>
      </c>
      <c r="AM17" s="14"/>
      <c r="AN17" s="14"/>
      <c r="AO17" s="20"/>
      <c r="AP17" s="20"/>
      <c r="AR17" s="17">
        <f t="shared" ref="AR17:AR39" si="15">S17-Y17+H17-C17</f>
        <v>0</v>
      </c>
      <c r="AS17" s="17">
        <f t="shared" si="7"/>
        <v>0</v>
      </c>
    </row>
    <row r="18" spans="1:45" s="21" customFormat="1" ht="75" x14ac:dyDescent="0.2">
      <c r="A18" s="18">
        <v>4</v>
      </c>
      <c r="B18" s="29" t="s">
        <v>33</v>
      </c>
      <c r="C18" s="14">
        <f t="shared" ref="C18:C43" si="16">SUM(D18:G18)</f>
        <v>0</v>
      </c>
      <c r="D18" s="14"/>
      <c r="E18" s="14"/>
      <c r="F18" s="14"/>
      <c r="G18" s="14"/>
      <c r="H18" s="14">
        <f t="shared" ref="H18:H43" si="17">SUM(I18:L18)</f>
        <v>0</v>
      </c>
      <c r="I18" s="14"/>
      <c r="J18" s="14"/>
      <c r="K18" s="14"/>
      <c r="L18" s="14"/>
      <c r="M18" s="13">
        <f>N18+O18+P18+Q18+R18</f>
        <v>7950</v>
      </c>
      <c r="N18" s="13"/>
      <c r="O18" s="14">
        <v>7950</v>
      </c>
      <c r="P18" s="14"/>
      <c r="Q18" s="13"/>
      <c r="R18" s="13"/>
      <c r="S18" s="13">
        <f t="shared" ref="S18:S44" si="18">T18+U18+V18+W18+X18</f>
        <v>6032.884</v>
      </c>
      <c r="T18" s="14"/>
      <c r="U18" s="14">
        <v>6032.884</v>
      </c>
      <c r="V18" s="14"/>
      <c r="W18" s="14"/>
      <c r="X18" s="14"/>
      <c r="Y18" s="13">
        <f t="shared" ref="Y18:Y44" si="19">SUM(Z18:AD18)</f>
        <v>7277.3209999999999</v>
      </c>
      <c r="Z18" s="14"/>
      <c r="AA18" s="14">
        <v>7277.3209999999999</v>
      </c>
      <c r="AB18" s="14"/>
      <c r="AC18" s="14"/>
      <c r="AD18" s="14"/>
      <c r="AE18" s="14">
        <f>SUM(AF18:AI18)</f>
        <v>1244.4369999999999</v>
      </c>
      <c r="AF18" s="14"/>
      <c r="AG18" s="14">
        <v>1244.4369999999999</v>
      </c>
      <c r="AH18" s="14"/>
      <c r="AI18" s="14"/>
      <c r="AJ18" s="13">
        <f>SUM(AK18:AN18)</f>
        <v>0</v>
      </c>
      <c r="AK18" s="14"/>
      <c r="AL18" s="14">
        <v>0</v>
      </c>
      <c r="AM18" s="14"/>
      <c r="AN18" s="14"/>
      <c r="AO18" s="20">
        <v>11.32</v>
      </c>
      <c r="AP18" s="20"/>
      <c r="AR18" s="17">
        <f t="shared" si="15"/>
        <v>-1244.4369999999999</v>
      </c>
      <c r="AS18" s="17">
        <f t="shared" si="7"/>
        <v>-1244.4369999999999</v>
      </c>
    </row>
    <row r="19" spans="1:45" s="21" customFormat="1" ht="75" x14ac:dyDescent="0.2">
      <c r="A19" s="18">
        <v>5</v>
      </c>
      <c r="B19" s="31" t="s">
        <v>34</v>
      </c>
      <c r="C19" s="14">
        <v>0</v>
      </c>
      <c r="D19" s="14"/>
      <c r="E19" s="14"/>
      <c r="F19" s="14"/>
      <c r="G19" s="14"/>
      <c r="H19" s="14">
        <v>0</v>
      </c>
      <c r="I19" s="14"/>
      <c r="J19" s="14"/>
      <c r="K19" s="14"/>
      <c r="L19" s="14"/>
      <c r="M19" s="13">
        <f t="shared" ref="M19:M23" si="20">N19+O19+P19+Q19+R19</f>
        <v>5587.1</v>
      </c>
      <c r="N19" s="13"/>
      <c r="O19" s="14">
        <v>5587.1</v>
      </c>
      <c r="P19" s="14"/>
      <c r="Q19" s="13"/>
      <c r="R19" s="13"/>
      <c r="S19" s="13">
        <f t="shared" si="18"/>
        <v>0</v>
      </c>
      <c r="T19" s="14"/>
      <c r="U19" s="14">
        <v>0</v>
      </c>
      <c r="V19" s="14"/>
      <c r="W19" s="14"/>
      <c r="X19" s="14"/>
      <c r="Y19" s="13">
        <f t="shared" si="19"/>
        <v>0</v>
      </c>
      <c r="Z19" s="14"/>
      <c r="AA19" s="14">
        <v>0</v>
      </c>
      <c r="AB19" s="14"/>
      <c r="AC19" s="14"/>
      <c r="AD19" s="14"/>
      <c r="AE19" s="14">
        <f t="shared" ref="AE19:AE23" si="21">SUM(AF19:AI19)</f>
        <v>0</v>
      </c>
      <c r="AF19" s="14"/>
      <c r="AG19" s="14">
        <v>0</v>
      </c>
      <c r="AH19" s="14"/>
      <c r="AI19" s="14"/>
      <c r="AJ19" s="13">
        <f t="shared" ref="AJ19:AJ23" si="22">SUM(AK19:AN19)</f>
        <v>0</v>
      </c>
      <c r="AK19" s="14"/>
      <c r="AL19" s="14">
        <v>0</v>
      </c>
      <c r="AM19" s="14"/>
      <c r="AN19" s="14"/>
      <c r="AO19" s="32"/>
      <c r="AP19" s="32"/>
      <c r="AR19" s="17">
        <f t="shared" si="15"/>
        <v>0</v>
      </c>
      <c r="AS19" s="17">
        <f t="shared" si="7"/>
        <v>0</v>
      </c>
    </row>
    <row r="20" spans="1:45" s="21" customFormat="1" ht="75" x14ac:dyDescent="0.2">
      <c r="A20" s="18">
        <v>6</v>
      </c>
      <c r="B20" s="31" t="s">
        <v>35</v>
      </c>
      <c r="C20" s="14">
        <v>0</v>
      </c>
      <c r="D20" s="14"/>
      <c r="E20" s="14"/>
      <c r="F20" s="14"/>
      <c r="G20" s="14"/>
      <c r="H20" s="14">
        <v>0</v>
      </c>
      <c r="I20" s="14"/>
      <c r="J20" s="14"/>
      <c r="K20" s="14"/>
      <c r="L20" s="14"/>
      <c r="M20" s="13">
        <f t="shared" si="20"/>
        <v>8000</v>
      </c>
      <c r="N20" s="13"/>
      <c r="O20" s="14">
        <v>8000</v>
      </c>
      <c r="P20" s="14"/>
      <c r="Q20" s="13"/>
      <c r="R20" s="13"/>
      <c r="S20" s="13">
        <f t="shared" si="18"/>
        <v>0</v>
      </c>
      <c r="T20" s="14"/>
      <c r="U20" s="14">
        <v>0</v>
      </c>
      <c r="V20" s="14"/>
      <c r="W20" s="14"/>
      <c r="X20" s="14"/>
      <c r="Y20" s="13">
        <f t="shared" si="19"/>
        <v>0</v>
      </c>
      <c r="Z20" s="14"/>
      <c r="AA20" s="14">
        <v>0</v>
      </c>
      <c r="AB20" s="14"/>
      <c r="AC20" s="14"/>
      <c r="AD20" s="14"/>
      <c r="AE20" s="14">
        <f t="shared" si="21"/>
        <v>0</v>
      </c>
      <c r="AF20" s="14"/>
      <c r="AG20" s="14">
        <v>0</v>
      </c>
      <c r="AH20" s="14"/>
      <c r="AI20" s="14"/>
      <c r="AJ20" s="13">
        <f t="shared" si="22"/>
        <v>0</v>
      </c>
      <c r="AK20" s="14"/>
      <c r="AL20" s="14">
        <v>0</v>
      </c>
      <c r="AM20" s="14"/>
      <c r="AN20" s="14"/>
      <c r="AO20" s="32"/>
      <c r="AP20" s="32"/>
      <c r="AR20" s="17">
        <f t="shared" si="15"/>
        <v>0</v>
      </c>
      <c r="AS20" s="17">
        <f t="shared" si="7"/>
        <v>0</v>
      </c>
    </row>
    <row r="21" spans="1:45" s="21" customFormat="1" ht="75.75" customHeight="1" x14ac:dyDescent="0.2">
      <c r="A21" s="18">
        <v>7</v>
      </c>
      <c r="B21" s="31" t="s">
        <v>36</v>
      </c>
      <c r="C21" s="14">
        <v>0</v>
      </c>
      <c r="D21" s="14"/>
      <c r="E21" s="14"/>
      <c r="F21" s="14"/>
      <c r="G21" s="14"/>
      <c r="H21" s="14">
        <v>0</v>
      </c>
      <c r="I21" s="14"/>
      <c r="J21" s="14"/>
      <c r="K21" s="14"/>
      <c r="L21" s="14"/>
      <c r="M21" s="13">
        <f t="shared" si="20"/>
        <v>1727.3</v>
      </c>
      <c r="N21" s="13"/>
      <c r="O21" s="14">
        <v>1727.3</v>
      </c>
      <c r="P21" s="14"/>
      <c r="Q21" s="13"/>
      <c r="R21" s="13"/>
      <c r="S21" s="13">
        <f t="shared" si="18"/>
        <v>0</v>
      </c>
      <c r="T21" s="14"/>
      <c r="U21" s="14">
        <v>0</v>
      </c>
      <c r="V21" s="14"/>
      <c r="W21" s="14"/>
      <c r="X21" s="14"/>
      <c r="Y21" s="13">
        <f t="shared" si="19"/>
        <v>0</v>
      </c>
      <c r="Z21" s="14"/>
      <c r="AA21" s="14">
        <v>0</v>
      </c>
      <c r="AB21" s="14"/>
      <c r="AC21" s="14"/>
      <c r="AD21" s="14"/>
      <c r="AE21" s="14">
        <f t="shared" si="21"/>
        <v>0</v>
      </c>
      <c r="AF21" s="14"/>
      <c r="AG21" s="14">
        <v>0</v>
      </c>
      <c r="AH21" s="14"/>
      <c r="AI21" s="14"/>
      <c r="AJ21" s="13">
        <f t="shared" si="22"/>
        <v>0</v>
      </c>
      <c r="AK21" s="14"/>
      <c r="AL21" s="14">
        <v>0</v>
      </c>
      <c r="AM21" s="14"/>
      <c r="AN21" s="14"/>
      <c r="AO21" s="32"/>
      <c r="AP21" s="32"/>
      <c r="AR21" s="17">
        <f t="shared" si="15"/>
        <v>0</v>
      </c>
      <c r="AS21" s="17">
        <f t="shared" si="7"/>
        <v>0</v>
      </c>
    </row>
    <row r="22" spans="1:45" s="21" customFormat="1" ht="78.75" customHeight="1" x14ac:dyDescent="0.2">
      <c r="A22" s="18">
        <v>8</v>
      </c>
      <c r="B22" s="31" t="s">
        <v>37</v>
      </c>
      <c r="C22" s="14">
        <v>0</v>
      </c>
      <c r="D22" s="14"/>
      <c r="E22" s="14"/>
      <c r="F22" s="14"/>
      <c r="G22" s="14"/>
      <c r="H22" s="14">
        <v>0</v>
      </c>
      <c r="I22" s="14"/>
      <c r="J22" s="14"/>
      <c r="K22" s="14"/>
      <c r="L22" s="14"/>
      <c r="M22" s="13">
        <f t="shared" si="20"/>
        <v>1372.7</v>
      </c>
      <c r="N22" s="13"/>
      <c r="O22" s="14">
        <v>1372.7</v>
      </c>
      <c r="P22" s="14"/>
      <c r="Q22" s="13"/>
      <c r="R22" s="13"/>
      <c r="S22" s="13">
        <f t="shared" si="18"/>
        <v>0</v>
      </c>
      <c r="T22" s="14"/>
      <c r="U22" s="14">
        <v>0</v>
      </c>
      <c r="V22" s="14"/>
      <c r="W22" s="14"/>
      <c r="X22" s="14"/>
      <c r="Y22" s="13">
        <f t="shared" si="19"/>
        <v>0</v>
      </c>
      <c r="Z22" s="14"/>
      <c r="AA22" s="14">
        <v>0</v>
      </c>
      <c r="AB22" s="14"/>
      <c r="AC22" s="14"/>
      <c r="AD22" s="14"/>
      <c r="AE22" s="14">
        <f t="shared" si="21"/>
        <v>0</v>
      </c>
      <c r="AF22" s="14"/>
      <c r="AG22" s="14">
        <v>0</v>
      </c>
      <c r="AH22" s="14"/>
      <c r="AI22" s="14"/>
      <c r="AJ22" s="13">
        <f t="shared" si="22"/>
        <v>0</v>
      </c>
      <c r="AK22" s="14"/>
      <c r="AL22" s="14">
        <v>0</v>
      </c>
      <c r="AM22" s="14"/>
      <c r="AN22" s="14"/>
      <c r="AO22" s="32"/>
      <c r="AP22" s="32"/>
      <c r="AR22" s="17">
        <f t="shared" si="15"/>
        <v>0</v>
      </c>
      <c r="AS22" s="17">
        <f t="shared" si="7"/>
        <v>0</v>
      </c>
    </row>
    <row r="23" spans="1:45" s="21" customFormat="1" ht="120" x14ac:dyDescent="0.2">
      <c r="A23" s="18">
        <v>9</v>
      </c>
      <c r="B23" s="31" t="s">
        <v>38</v>
      </c>
      <c r="C23" s="14">
        <v>0</v>
      </c>
      <c r="D23" s="14"/>
      <c r="E23" s="14"/>
      <c r="F23" s="14"/>
      <c r="G23" s="14"/>
      <c r="H23" s="14">
        <v>0</v>
      </c>
      <c r="I23" s="14"/>
      <c r="J23" s="14"/>
      <c r="K23" s="14"/>
      <c r="L23" s="14"/>
      <c r="M23" s="13">
        <f t="shared" si="20"/>
        <v>5700</v>
      </c>
      <c r="N23" s="13"/>
      <c r="O23" s="14">
        <v>5700</v>
      </c>
      <c r="P23" s="14"/>
      <c r="Q23" s="13"/>
      <c r="R23" s="13"/>
      <c r="S23" s="13">
        <f t="shared" si="18"/>
        <v>0</v>
      </c>
      <c r="T23" s="14"/>
      <c r="U23" s="14">
        <v>0</v>
      </c>
      <c r="V23" s="14"/>
      <c r="W23" s="14"/>
      <c r="X23" s="14"/>
      <c r="Y23" s="13">
        <f t="shared" si="19"/>
        <v>0</v>
      </c>
      <c r="Z23" s="14"/>
      <c r="AA23" s="14">
        <v>0</v>
      </c>
      <c r="AB23" s="14"/>
      <c r="AC23" s="14"/>
      <c r="AD23" s="14"/>
      <c r="AE23" s="14">
        <f t="shared" si="21"/>
        <v>0</v>
      </c>
      <c r="AF23" s="14"/>
      <c r="AG23" s="14">
        <v>0</v>
      </c>
      <c r="AH23" s="14"/>
      <c r="AI23" s="14"/>
      <c r="AJ23" s="13">
        <f t="shared" si="22"/>
        <v>0</v>
      </c>
      <c r="AK23" s="14"/>
      <c r="AL23" s="14">
        <v>0</v>
      </c>
      <c r="AM23" s="14"/>
      <c r="AN23" s="14"/>
      <c r="AO23" s="32"/>
      <c r="AP23" s="32"/>
      <c r="AR23" s="17">
        <f t="shared" si="15"/>
        <v>0</v>
      </c>
      <c r="AS23" s="17">
        <f t="shared" si="7"/>
        <v>0</v>
      </c>
    </row>
    <row r="24" spans="1:45" s="21" customFormat="1" ht="120" x14ac:dyDescent="0.2">
      <c r="A24" s="18">
        <v>10</v>
      </c>
      <c r="B24" s="29" t="s">
        <v>39</v>
      </c>
      <c r="C24" s="14">
        <f t="shared" si="16"/>
        <v>0</v>
      </c>
      <c r="D24" s="14"/>
      <c r="E24" s="14"/>
      <c r="F24" s="14"/>
      <c r="G24" s="14"/>
      <c r="H24" s="14">
        <f t="shared" si="17"/>
        <v>0</v>
      </c>
      <c r="I24" s="14"/>
      <c r="J24" s="14"/>
      <c r="K24" s="14"/>
      <c r="L24" s="14"/>
      <c r="M24" s="13">
        <f>N24+O24+P24+Q24+R24</f>
        <v>4200</v>
      </c>
      <c r="N24" s="13"/>
      <c r="O24" s="14">
        <v>4200</v>
      </c>
      <c r="P24" s="14"/>
      <c r="Q24" s="13"/>
      <c r="R24" s="13"/>
      <c r="S24" s="13">
        <f t="shared" si="18"/>
        <v>0</v>
      </c>
      <c r="T24" s="14"/>
      <c r="U24" s="14">
        <v>0</v>
      </c>
      <c r="V24" s="14"/>
      <c r="W24" s="14"/>
      <c r="X24" s="14"/>
      <c r="Y24" s="13">
        <f t="shared" si="19"/>
        <v>0</v>
      </c>
      <c r="Z24" s="14"/>
      <c r="AA24" s="14">
        <v>0</v>
      </c>
      <c r="AB24" s="14"/>
      <c r="AC24" s="14"/>
      <c r="AD24" s="14"/>
      <c r="AE24" s="14">
        <f>SUM(AF24:AI24)</f>
        <v>0</v>
      </c>
      <c r="AF24" s="14"/>
      <c r="AG24" s="14">
        <v>0</v>
      </c>
      <c r="AH24" s="14"/>
      <c r="AI24" s="14"/>
      <c r="AJ24" s="13">
        <f>SUM(AK24:AN24)</f>
        <v>0</v>
      </c>
      <c r="AK24" s="14"/>
      <c r="AL24" s="14">
        <v>0</v>
      </c>
      <c r="AM24" s="14"/>
      <c r="AN24" s="14"/>
      <c r="AO24" s="20" t="s">
        <v>40</v>
      </c>
      <c r="AP24" s="20"/>
      <c r="AR24" s="17">
        <f t="shared" si="15"/>
        <v>0</v>
      </c>
      <c r="AS24" s="17">
        <f t="shared" si="7"/>
        <v>0</v>
      </c>
    </row>
    <row r="25" spans="1:45" s="21" customFormat="1" ht="93" customHeight="1" x14ac:dyDescent="0.2">
      <c r="A25" s="18">
        <v>11</v>
      </c>
      <c r="B25" s="29" t="s">
        <v>41</v>
      </c>
      <c r="C25" s="14">
        <f t="shared" si="16"/>
        <v>0</v>
      </c>
      <c r="D25" s="14"/>
      <c r="E25" s="14"/>
      <c r="F25" s="14"/>
      <c r="G25" s="14"/>
      <c r="H25" s="14">
        <f t="shared" si="17"/>
        <v>0</v>
      </c>
      <c r="I25" s="14"/>
      <c r="J25" s="14"/>
      <c r="K25" s="14"/>
      <c r="L25" s="14"/>
      <c r="M25" s="13">
        <f>N25+O25+P25+Q25+R25</f>
        <v>1650</v>
      </c>
      <c r="N25" s="13"/>
      <c r="O25" s="14">
        <v>1650</v>
      </c>
      <c r="P25" s="14"/>
      <c r="Q25" s="13"/>
      <c r="R25" s="13"/>
      <c r="S25" s="13">
        <f t="shared" si="18"/>
        <v>1630.299</v>
      </c>
      <c r="T25" s="14"/>
      <c r="U25" s="14">
        <v>1630.299</v>
      </c>
      <c r="V25" s="14"/>
      <c r="W25" s="14"/>
      <c r="X25" s="14"/>
      <c r="Y25" s="13">
        <f t="shared" si="19"/>
        <v>1630.299</v>
      </c>
      <c r="Z25" s="14"/>
      <c r="AA25" s="14">
        <v>1630.299</v>
      </c>
      <c r="AB25" s="14"/>
      <c r="AC25" s="14"/>
      <c r="AD25" s="14"/>
      <c r="AE25" s="14">
        <f>SUM(AF25:AI25)</f>
        <v>0</v>
      </c>
      <c r="AF25" s="14"/>
      <c r="AG25" s="14">
        <v>0</v>
      </c>
      <c r="AH25" s="14"/>
      <c r="AI25" s="14"/>
      <c r="AJ25" s="13">
        <f>SUM(AK25:AN25)</f>
        <v>0</v>
      </c>
      <c r="AK25" s="14"/>
      <c r="AL25" s="14">
        <v>0</v>
      </c>
      <c r="AM25" s="14"/>
      <c r="AN25" s="14"/>
      <c r="AO25" s="20">
        <v>1.45</v>
      </c>
      <c r="AP25" s="20"/>
      <c r="AR25" s="17">
        <f t="shared" si="15"/>
        <v>0</v>
      </c>
      <c r="AS25" s="17">
        <f t="shared" si="7"/>
        <v>0</v>
      </c>
    </row>
    <row r="26" spans="1:45" s="21" customFormat="1" ht="75" x14ac:dyDescent="0.2">
      <c r="A26" s="18">
        <v>12</v>
      </c>
      <c r="B26" s="31" t="s">
        <v>42</v>
      </c>
      <c r="C26" s="14">
        <v>0</v>
      </c>
      <c r="D26" s="14"/>
      <c r="E26" s="14"/>
      <c r="F26" s="14"/>
      <c r="G26" s="14"/>
      <c r="H26" s="14">
        <v>0</v>
      </c>
      <c r="I26" s="14"/>
      <c r="J26" s="14"/>
      <c r="K26" s="14"/>
      <c r="L26" s="14"/>
      <c r="M26" s="13">
        <f t="shared" ref="M26" si="23">N26+O26+P26+Q26+R26</f>
        <v>3000</v>
      </c>
      <c r="N26" s="13"/>
      <c r="O26" s="14">
        <v>3000</v>
      </c>
      <c r="P26" s="14"/>
      <c r="Q26" s="13"/>
      <c r="R26" s="13"/>
      <c r="S26" s="13">
        <f t="shared" si="18"/>
        <v>0</v>
      </c>
      <c r="T26" s="14"/>
      <c r="U26" s="14">
        <v>0</v>
      </c>
      <c r="V26" s="14"/>
      <c r="W26" s="14"/>
      <c r="X26" s="14"/>
      <c r="Y26" s="13">
        <f t="shared" si="19"/>
        <v>2933.1770000000001</v>
      </c>
      <c r="Z26" s="14"/>
      <c r="AA26" s="14">
        <v>2933.1770000000001</v>
      </c>
      <c r="AB26" s="14"/>
      <c r="AC26" s="14"/>
      <c r="AD26" s="14"/>
      <c r="AE26" s="14">
        <f t="shared" ref="AE26" si="24">SUM(AF26:AI26)</f>
        <v>2933.1770000000001</v>
      </c>
      <c r="AF26" s="14"/>
      <c r="AG26" s="14">
        <v>2933.1770000000001</v>
      </c>
      <c r="AH26" s="14"/>
      <c r="AI26" s="14"/>
      <c r="AJ26" s="13">
        <f t="shared" ref="AJ26" si="25">SUM(AK26:AN26)</f>
        <v>0</v>
      </c>
      <c r="AK26" s="14"/>
      <c r="AL26" s="14">
        <v>0</v>
      </c>
      <c r="AM26" s="14"/>
      <c r="AN26" s="14"/>
      <c r="AO26" s="20"/>
      <c r="AP26" s="20"/>
      <c r="AR26" s="17">
        <f t="shared" si="15"/>
        <v>-2933.1770000000001</v>
      </c>
      <c r="AS26" s="17">
        <f t="shared" si="7"/>
        <v>-2933.1770000000001</v>
      </c>
    </row>
    <row r="27" spans="1:45" s="21" customFormat="1" ht="75" x14ac:dyDescent="0.2">
      <c r="A27" s="18">
        <v>13</v>
      </c>
      <c r="B27" s="29" t="s">
        <v>43</v>
      </c>
      <c r="C27" s="14">
        <f t="shared" si="16"/>
        <v>0</v>
      </c>
      <c r="D27" s="14"/>
      <c r="E27" s="14"/>
      <c r="F27" s="14"/>
      <c r="G27" s="14"/>
      <c r="H27" s="14">
        <f t="shared" si="17"/>
        <v>0</v>
      </c>
      <c r="I27" s="14"/>
      <c r="J27" s="14"/>
      <c r="K27" s="14"/>
      <c r="L27" s="14"/>
      <c r="M27" s="13">
        <f>N27+O27+P27+Q27+R27</f>
        <v>9000</v>
      </c>
      <c r="N27" s="13"/>
      <c r="O27" s="14">
        <v>9000</v>
      </c>
      <c r="P27" s="14"/>
      <c r="Q27" s="13"/>
      <c r="R27" s="13"/>
      <c r="S27" s="13">
        <f t="shared" si="18"/>
        <v>7433.7950000000001</v>
      </c>
      <c r="T27" s="14"/>
      <c r="U27" s="14">
        <v>7433.7950000000001</v>
      </c>
      <c r="V27" s="14"/>
      <c r="W27" s="14"/>
      <c r="X27" s="14"/>
      <c r="Y27" s="13">
        <f t="shared" si="19"/>
        <v>7433.9750000000004</v>
      </c>
      <c r="Z27" s="14"/>
      <c r="AA27" s="14">
        <v>7433.9750000000004</v>
      </c>
      <c r="AB27" s="14"/>
      <c r="AC27" s="14"/>
      <c r="AD27" s="14"/>
      <c r="AE27" s="14">
        <f>SUM(AF27:AI27)</f>
        <v>0.18</v>
      </c>
      <c r="AF27" s="14"/>
      <c r="AG27" s="14">
        <v>0.18</v>
      </c>
      <c r="AH27" s="14"/>
      <c r="AI27" s="14"/>
      <c r="AJ27" s="13">
        <f>SUM(AK27:AN27)</f>
        <v>0</v>
      </c>
      <c r="AK27" s="14"/>
      <c r="AL27" s="14">
        <v>0</v>
      </c>
      <c r="AM27" s="14"/>
      <c r="AN27" s="14"/>
      <c r="AO27" s="20">
        <v>7.75</v>
      </c>
      <c r="AP27" s="20"/>
      <c r="AR27" s="17">
        <f t="shared" si="15"/>
        <v>-0.18000000000029104</v>
      </c>
      <c r="AS27" s="17">
        <f t="shared" si="7"/>
        <v>-0.18</v>
      </c>
    </row>
    <row r="28" spans="1:45" s="21" customFormat="1" ht="75" x14ac:dyDescent="0.2">
      <c r="A28" s="18">
        <v>14</v>
      </c>
      <c r="B28" s="29" t="s">
        <v>44</v>
      </c>
      <c r="C28" s="14">
        <f t="shared" si="16"/>
        <v>8.3480000000000008</v>
      </c>
      <c r="D28" s="14"/>
      <c r="E28" s="14">
        <v>8.3480000000000008</v>
      </c>
      <c r="F28" s="14"/>
      <c r="G28" s="14"/>
      <c r="H28" s="14">
        <f t="shared" si="17"/>
        <v>0</v>
      </c>
      <c r="I28" s="14"/>
      <c r="J28" s="14"/>
      <c r="K28" s="14"/>
      <c r="L28" s="14"/>
      <c r="M28" s="13">
        <f t="shared" ref="M28:M44" si="26">N28+O28+P28+Q28+R28</f>
        <v>8.4</v>
      </c>
      <c r="N28" s="13"/>
      <c r="O28" s="14">
        <v>8.4</v>
      </c>
      <c r="P28" s="14"/>
      <c r="Q28" s="13"/>
      <c r="R28" s="13"/>
      <c r="S28" s="13">
        <f t="shared" si="18"/>
        <v>8.3480000000000008</v>
      </c>
      <c r="T28" s="14"/>
      <c r="U28" s="14">
        <v>8.3480000000000008</v>
      </c>
      <c r="V28" s="14"/>
      <c r="W28" s="14"/>
      <c r="X28" s="14"/>
      <c r="Y28" s="13">
        <f t="shared" si="19"/>
        <v>0</v>
      </c>
      <c r="Z28" s="14"/>
      <c r="AA28" s="14">
        <v>0</v>
      </c>
      <c r="AB28" s="14"/>
      <c r="AC28" s="14"/>
      <c r="AD28" s="14"/>
      <c r="AE28" s="14">
        <f t="shared" ref="AE28:AE43" si="27">SUM(AF28:AI28)</f>
        <v>0</v>
      </c>
      <c r="AF28" s="14"/>
      <c r="AG28" s="14">
        <v>0</v>
      </c>
      <c r="AH28" s="14"/>
      <c r="AI28" s="14"/>
      <c r="AJ28" s="13">
        <f t="shared" ref="AJ28:AJ43" si="28">SUM(AK28:AN28)</f>
        <v>0</v>
      </c>
      <c r="AK28" s="14"/>
      <c r="AL28" s="14">
        <v>0</v>
      </c>
      <c r="AM28" s="14"/>
      <c r="AN28" s="14"/>
      <c r="AO28" s="20"/>
      <c r="AP28" s="20"/>
      <c r="AR28" s="17">
        <f t="shared" si="15"/>
        <v>0</v>
      </c>
      <c r="AS28" s="17">
        <f t="shared" si="7"/>
        <v>0</v>
      </c>
    </row>
    <row r="29" spans="1:45" s="21" customFormat="1" ht="150" x14ac:dyDescent="0.2">
      <c r="A29" s="18">
        <v>15</v>
      </c>
      <c r="B29" s="31" t="s">
        <v>45</v>
      </c>
      <c r="C29" s="14">
        <v>0</v>
      </c>
      <c r="D29" s="14"/>
      <c r="E29" s="14"/>
      <c r="F29" s="14"/>
      <c r="G29" s="14"/>
      <c r="H29" s="14">
        <v>0</v>
      </c>
      <c r="I29" s="14"/>
      <c r="J29" s="14"/>
      <c r="K29" s="14"/>
      <c r="L29" s="14"/>
      <c r="M29" s="13">
        <f t="shared" si="26"/>
        <v>3000</v>
      </c>
      <c r="N29" s="13"/>
      <c r="O29" s="14">
        <v>3000</v>
      </c>
      <c r="P29" s="14"/>
      <c r="Q29" s="13"/>
      <c r="R29" s="13"/>
      <c r="S29" s="13">
        <f t="shared" si="18"/>
        <v>0</v>
      </c>
      <c r="T29" s="14"/>
      <c r="U29" s="14">
        <v>0</v>
      </c>
      <c r="V29" s="14"/>
      <c r="W29" s="14"/>
      <c r="X29" s="14"/>
      <c r="Y29" s="13">
        <f t="shared" si="19"/>
        <v>0</v>
      </c>
      <c r="Z29" s="14"/>
      <c r="AA29" s="14">
        <v>0</v>
      </c>
      <c r="AB29" s="14"/>
      <c r="AC29" s="14"/>
      <c r="AD29" s="14"/>
      <c r="AE29" s="14">
        <f t="shared" si="27"/>
        <v>0</v>
      </c>
      <c r="AF29" s="14"/>
      <c r="AG29" s="14">
        <v>0</v>
      </c>
      <c r="AH29" s="14"/>
      <c r="AI29" s="14"/>
      <c r="AJ29" s="13">
        <f t="shared" si="28"/>
        <v>0</v>
      </c>
      <c r="AK29" s="14"/>
      <c r="AL29" s="14">
        <v>0</v>
      </c>
      <c r="AM29" s="14"/>
      <c r="AN29" s="14"/>
      <c r="AO29" s="20"/>
      <c r="AP29" s="20"/>
      <c r="AR29" s="17">
        <f t="shared" si="15"/>
        <v>0</v>
      </c>
      <c r="AS29" s="17">
        <f t="shared" si="7"/>
        <v>0</v>
      </c>
    </row>
    <row r="30" spans="1:45" s="21" customFormat="1" ht="75" x14ac:dyDescent="0.2">
      <c r="A30" s="18">
        <v>16</v>
      </c>
      <c r="B30" s="31" t="s">
        <v>46</v>
      </c>
      <c r="C30" s="14">
        <v>0</v>
      </c>
      <c r="D30" s="14"/>
      <c r="E30" s="14"/>
      <c r="F30" s="14"/>
      <c r="G30" s="14"/>
      <c r="H30" s="14">
        <v>0</v>
      </c>
      <c r="I30" s="14"/>
      <c r="J30" s="14"/>
      <c r="K30" s="14"/>
      <c r="L30" s="14"/>
      <c r="M30" s="13">
        <f t="shared" si="26"/>
        <v>5165.7</v>
      </c>
      <c r="N30" s="13"/>
      <c r="O30" s="14">
        <v>5165.7</v>
      </c>
      <c r="P30" s="14"/>
      <c r="Q30" s="13"/>
      <c r="R30" s="13"/>
      <c r="S30" s="13">
        <f t="shared" si="18"/>
        <v>0</v>
      </c>
      <c r="T30" s="14"/>
      <c r="U30" s="14">
        <v>0</v>
      </c>
      <c r="V30" s="14"/>
      <c r="W30" s="14"/>
      <c r="X30" s="14"/>
      <c r="Y30" s="13">
        <f t="shared" si="19"/>
        <v>0</v>
      </c>
      <c r="Z30" s="14"/>
      <c r="AA30" s="14">
        <v>0</v>
      </c>
      <c r="AB30" s="14"/>
      <c r="AC30" s="14"/>
      <c r="AD30" s="14"/>
      <c r="AE30" s="14">
        <f t="shared" si="27"/>
        <v>0</v>
      </c>
      <c r="AF30" s="14"/>
      <c r="AG30" s="14">
        <v>0</v>
      </c>
      <c r="AH30" s="14"/>
      <c r="AI30" s="14"/>
      <c r="AJ30" s="13">
        <f t="shared" si="28"/>
        <v>0</v>
      </c>
      <c r="AK30" s="14"/>
      <c r="AL30" s="14">
        <v>0</v>
      </c>
      <c r="AM30" s="14"/>
      <c r="AN30" s="14"/>
      <c r="AO30" s="20"/>
      <c r="AP30" s="20"/>
      <c r="AR30" s="17">
        <f t="shared" si="15"/>
        <v>0</v>
      </c>
      <c r="AS30" s="17">
        <f t="shared" si="7"/>
        <v>0</v>
      </c>
    </row>
    <row r="31" spans="1:45" s="21" customFormat="1" ht="105" x14ac:dyDescent="0.2">
      <c r="A31" s="18">
        <v>17</v>
      </c>
      <c r="B31" s="31" t="s">
        <v>47</v>
      </c>
      <c r="C31" s="14">
        <v>0</v>
      </c>
      <c r="D31" s="14"/>
      <c r="E31" s="14"/>
      <c r="F31" s="14"/>
      <c r="G31" s="14"/>
      <c r="H31" s="14">
        <v>0</v>
      </c>
      <c r="I31" s="14"/>
      <c r="J31" s="14"/>
      <c r="K31" s="14"/>
      <c r="L31" s="14"/>
      <c r="M31" s="13">
        <f t="shared" si="26"/>
        <v>3000</v>
      </c>
      <c r="N31" s="13"/>
      <c r="O31" s="14">
        <v>3000</v>
      </c>
      <c r="P31" s="14"/>
      <c r="Q31" s="13"/>
      <c r="R31" s="13"/>
      <c r="S31" s="13">
        <f t="shared" si="18"/>
        <v>0</v>
      </c>
      <c r="T31" s="14"/>
      <c r="U31" s="14">
        <v>0</v>
      </c>
      <c r="V31" s="14"/>
      <c r="W31" s="14"/>
      <c r="X31" s="14"/>
      <c r="Y31" s="13">
        <f t="shared" si="19"/>
        <v>0</v>
      </c>
      <c r="Z31" s="14"/>
      <c r="AA31" s="14">
        <v>0</v>
      </c>
      <c r="AB31" s="14"/>
      <c r="AC31" s="14"/>
      <c r="AD31" s="14"/>
      <c r="AE31" s="14">
        <f t="shared" si="27"/>
        <v>0</v>
      </c>
      <c r="AF31" s="14"/>
      <c r="AG31" s="14">
        <v>0</v>
      </c>
      <c r="AH31" s="14"/>
      <c r="AI31" s="14"/>
      <c r="AJ31" s="13">
        <f t="shared" si="28"/>
        <v>0</v>
      </c>
      <c r="AK31" s="14"/>
      <c r="AL31" s="14">
        <v>0</v>
      </c>
      <c r="AM31" s="14"/>
      <c r="AN31" s="14"/>
      <c r="AO31" s="20"/>
      <c r="AP31" s="20"/>
      <c r="AR31" s="17">
        <f t="shared" si="15"/>
        <v>0</v>
      </c>
      <c r="AS31" s="17">
        <f t="shared" si="7"/>
        <v>0</v>
      </c>
    </row>
    <row r="32" spans="1:45" s="21" customFormat="1" ht="90" x14ac:dyDescent="0.2">
      <c r="A32" s="18">
        <v>18</v>
      </c>
      <c r="B32" s="31" t="s">
        <v>48</v>
      </c>
      <c r="C32" s="14">
        <v>0</v>
      </c>
      <c r="D32" s="14"/>
      <c r="E32" s="14"/>
      <c r="F32" s="14"/>
      <c r="G32" s="14"/>
      <c r="H32" s="14">
        <v>0</v>
      </c>
      <c r="I32" s="14"/>
      <c r="J32" s="14"/>
      <c r="K32" s="14"/>
      <c r="L32" s="14"/>
      <c r="M32" s="13">
        <f t="shared" si="26"/>
        <v>8234.7000000000007</v>
      </c>
      <c r="N32" s="13"/>
      <c r="O32" s="14">
        <v>8234.7000000000007</v>
      </c>
      <c r="P32" s="14"/>
      <c r="Q32" s="13"/>
      <c r="R32" s="13"/>
      <c r="S32" s="13">
        <f t="shared" si="18"/>
        <v>8234.6890000000003</v>
      </c>
      <c r="T32" s="14"/>
      <c r="U32" s="14">
        <v>8234.6890000000003</v>
      </c>
      <c r="V32" s="14"/>
      <c r="W32" s="14"/>
      <c r="X32" s="14"/>
      <c r="Y32" s="13">
        <f t="shared" si="19"/>
        <v>8234.6890000000003</v>
      </c>
      <c r="Z32" s="14"/>
      <c r="AA32" s="14">
        <v>8234.6890000000003</v>
      </c>
      <c r="AB32" s="14"/>
      <c r="AC32" s="14"/>
      <c r="AD32" s="14"/>
      <c r="AE32" s="14">
        <f t="shared" si="27"/>
        <v>0</v>
      </c>
      <c r="AF32" s="14"/>
      <c r="AG32" s="14">
        <v>0</v>
      </c>
      <c r="AH32" s="14"/>
      <c r="AI32" s="14"/>
      <c r="AJ32" s="13">
        <f t="shared" si="28"/>
        <v>0</v>
      </c>
      <c r="AK32" s="14"/>
      <c r="AL32" s="14">
        <v>0</v>
      </c>
      <c r="AM32" s="14"/>
      <c r="AN32" s="14"/>
      <c r="AO32" s="20"/>
      <c r="AP32" s="20"/>
      <c r="AR32" s="17">
        <f t="shared" si="15"/>
        <v>0</v>
      </c>
      <c r="AS32" s="17">
        <f t="shared" si="7"/>
        <v>0</v>
      </c>
    </row>
    <row r="33" spans="1:45" s="21" customFormat="1" ht="105" x14ac:dyDescent="0.2">
      <c r="A33" s="18">
        <v>19</v>
      </c>
      <c r="B33" s="31" t="s">
        <v>49</v>
      </c>
      <c r="C33" s="14">
        <v>0</v>
      </c>
      <c r="D33" s="14"/>
      <c r="E33" s="14"/>
      <c r="F33" s="14"/>
      <c r="G33" s="14"/>
      <c r="H33" s="14">
        <v>0</v>
      </c>
      <c r="I33" s="14"/>
      <c r="J33" s="14"/>
      <c r="K33" s="14"/>
      <c r="L33" s="14"/>
      <c r="M33" s="13">
        <f t="shared" si="26"/>
        <v>3000</v>
      </c>
      <c r="N33" s="13"/>
      <c r="O33" s="14">
        <v>3000</v>
      </c>
      <c r="P33" s="14"/>
      <c r="Q33" s="13"/>
      <c r="R33" s="13"/>
      <c r="S33" s="13">
        <f t="shared" si="18"/>
        <v>0</v>
      </c>
      <c r="T33" s="14"/>
      <c r="U33" s="14">
        <v>0</v>
      </c>
      <c r="V33" s="14"/>
      <c r="W33" s="14"/>
      <c r="X33" s="14"/>
      <c r="Y33" s="13">
        <f t="shared" si="19"/>
        <v>0</v>
      </c>
      <c r="Z33" s="14"/>
      <c r="AA33" s="14">
        <v>0</v>
      </c>
      <c r="AB33" s="14"/>
      <c r="AC33" s="14"/>
      <c r="AD33" s="14"/>
      <c r="AE33" s="14">
        <f t="shared" si="27"/>
        <v>0</v>
      </c>
      <c r="AF33" s="14"/>
      <c r="AG33" s="14">
        <v>0</v>
      </c>
      <c r="AH33" s="14"/>
      <c r="AI33" s="14"/>
      <c r="AJ33" s="13">
        <f t="shared" si="28"/>
        <v>0</v>
      </c>
      <c r="AK33" s="14"/>
      <c r="AL33" s="14">
        <v>0</v>
      </c>
      <c r="AM33" s="14"/>
      <c r="AN33" s="14"/>
      <c r="AO33" s="20"/>
      <c r="AP33" s="20"/>
      <c r="AR33" s="17">
        <f t="shared" si="15"/>
        <v>0</v>
      </c>
      <c r="AS33" s="17">
        <f t="shared" si="7"/>
        <v>0</v>
      </c>
    </row>
    <row r="34" spans="1:45" s="21" customFormat="1" ht="93" customHeight="1" x14ac:dyDescent="0.2">
      <c r="A34" s="18">
        <v>20</v>
      </c>
      <c r="B34" s="31" t="s">
        <v>50</v>
      </c>
      <c r="C34" s="14">
        <v>0</v>
      </c>
      <c r="D34" s="14"/>
      <c r="E34" s="14"/>
      <c r="F34" s="14"/>
      <c r="G34" s="14"/>
      <c r="H34" s="14">
        <v>0</v>
      </c>
      <c r="I34" s="14"/>
      <c r="J34" s="14"/>
      <c r="K34" s="14"/>
      <c r="L34" s="14"/>
      <c r="M34" s="13">
        <f t="shared" si="26"/>
        <v>2000</v>
      </c>
      <c r="N34" s="13"/>
      <c r="O34" s="14">
        <v>2000</v>
      </c>
      <c r="P34" s="14"/>
      <c r="Q34" s="13"/>
      <c r="R34" s="13"/>
      <c r="S34" s="13">
        <f t="shared" si="18"/>
        <v>0</v>
      </c>
      <c r="T34" s="14"/>
      <c r="U34" s="14">
        <v>0</v>
      </c>
      <c r="V34" s="14"/>
      <c r="W34" s="14"/>
      <c r="X34" s="14"/>
      <c r="Y34" s="13">
        <f t="shared" si="19"/>
        <v>0</v>
      </c>
      <c r="Z34" s="14"/>
      <c r="AA34" s="14">
        <v>0</v>
      </c>
      <c r="AB34" s="14"/>
      <c r="AC34" s="14"/>
      <c r="AD34" s="14"/>
      <c r="AE34" s="14">
        <f t="shared" si="27"/>
        <v>0</v>
      </c>
      <c r="AF34" s="14"/>
      <c r="AG34" s="14">
        <v>0</v>
      </c>
      <c r="AH34" s="14"/>
      <c r="AI34" s="14"/>
      <c r="AJ34" s="13">
        <f t="shared" si="28"/>
        <v>0</v>
      </c>
      <c r="AK34" s="14"/>
      <c r="AL34" s="14">
        <v>0</v>
      </c>
      <c r="AM34" s="14"/>
      <c r="AN34" s="14"/>
      <c r="AO34" s="20"/>
      <c r="AP34" s="20"/>
      <c r="AR34" s="17">
        <f t="shared" si="15"/>
        <v>0</v>
      </c>
      <c r="AS34" s="17">
        <f t="shared" si="7"/>
        <v>0</v>
      </c>
    </row>
    <row r="35" spans="1:45" s="21" customFormat="1" ht="120" x14ac:dyDescent="0.2">
      <c r="A35" s="18">
        <v>21</v>
      </c>
      <c r="B35" s="31" t="s">
        <v>51</v>
      </c>
      <c r="C35" s="14">
        <v>0</v>
      </c>
      <c r="D35" s="14"/>
      <c r="E35" s="14"/>
      <c r="F35" s="14"/>
      <c r="G35" s="14"/>
      <c r="H35" s="14">
        <v>0</v>
      </c>
      <c r="I35" s="14"/>
      <c r="J35" s="14"/>
      <c r="K35" s="14"/>
      <c r="L35" s="14"/>
      <c r="M35" s="13">
        <f t="shared" si="26"/>
        <v>3717.3</v>
      </c>
      <c r="N35" s="13"/>
      <c r="O35" s="14">
        <v>3717.3</v>
      </c>
      <c r="P35" s="14"/>
      <c r="Q35" s="13"/>
      <c r="R35" s="13"/>
      <c r="S35" s="13">
        <f t="shared" si="18"/>
        <v>1851.7270000000001</v>
      </c>
      <c r="T35" s="14"/>
      <c r="U35" s="14">
        <v>1851.7270000000001</v>
      </c>
      <c r="V35" s="14"/>
      <c r="W35" s="14"/>
      <c r="X35" s="14"/>
      <c r="Y35" s="13">
        <f t="shared" si="19"/>
        <v>1851.7270000000001</v>
      </c>
      <c r="Z35" s="14"/>
      <c r="AA35" s="14">
        <v>1851.7270000000001</v>
      </c>
      <c r="AB35" s="14"/>
      <c r="AC35" s="14"/>
      <c r="AD35" s="14"/>
      <c r="AE35" s="14">
        <f t="shared" si="27"/>
        <v>0</v>
      </c>
      <c r="AF35" s="14"/>
      <c r="AG35" s="14">
        <v>0</v>
      </c>
      <c r="AH35" s="14"/>
      <c r="AI35" s="14"/>
      <c r="AJ35" s="13">
        <f t="shared" si="28"/>
        <v>0</v>
      </c>
      <c r="AK35" s="14"/>
      <c r="AL35" s="14">
        <v>0</v>
      </c>
      <c r="AM35" s="14"/>
      <c r="AN35" s="14"/>
      <c r="AO35" s="20">
        <v>5.17</v>
      </c>
      <c r="AP35" s="20"/>
      <c r="AR35" s="17">
        <f t="shared" si="15"/>
        <v>0</v>
      </c>
      <c r="AS35" s="17">
        <f t="shared" si="7"/>
        <v>0</v>
      </c>
    </row>
    <row r="36" spans="1:45" s="21" customFormat="1" ht="90" hidden="1" x14ac:dyDescent="0.2">
      <c r="A36" s="18">
        <v>20</v>
      </c>
      <c r="B36" s="31" t="s">
        <v>52</v>
      </c>
      <c r="C36" s="14">
        <v>0</v>
      </c>
      <c r="D36" s="14"/>
      <c r="E36" s="14"/>
      <c r="F36" s="14"/>
      <c r="G36" s="14"/>
      <c r="H36" s="14">
        <v>0</v>
      </c>
      <c r="I36" s="14"/>
      <c r="J36" s="14"/>
      <c r="K36" s="14"/>
      <c r="L36" s="14"/>
      <c r="M36" s="13">
        <f t="shared" si="26"/>
        <v>0</v>
      </c>
      <c r="N36" s="13"/>
      <c r="O36" s="14"/>
      <c r="P36" s="14"/>
      <c r="Q36" s="13"/>
      <c r="R36" s="13"/>
      <c r="S36" s="13">
        <f t="shared" si="18"/>
        <v>0</v>
      </c>
      <c r="T36" s="14"/>
      <c r="U36" s="14">
        <v>0</v>
      </c>
      <c r="V36" s="14"/>
      <c r="W36" s="14"/>
      <c r="X36" s="14"/>
      <c r="Y36" s="13">
        <f t="shared" si="19"/>
        <v>0</v>
      </c>
      <c r="Z36" s="14"/>
      <c r="AA36" s="14">
        <v>0</v>
      </c>
      <c r="AB36" s="14"/>
      <c r="AC36" s="14"/>
      <c r="AD36" s="14"/>
      <c r="AE36" s="14">
        <f t="shared" si="27"/>
        <v>0</v>
      </c>
      <c r="AF36" s="14"/>
      <c r="AG36" s="14">
        <v>0</v>
      </c>
      <c r="AH36" s="14"/>
      <c r="AI36" s="14"/>
      <c r="AJ36" s="13">
        <f t="shared" si="28"/>
        <v>0</v>
      </c>
      <c r="AK36" s="14"/>
      <c r="AL36" s="14">
        <v>0</v>
      </c>
      <c r="AM36" s="14"/>
      <c r="AN36" s="14"/>
      <c r="AO36" s="20"/>
      <c r="AP36" s="20"/>
      <c r="AR36" s="17">
        <f t="shared" si="15"/>
        <v>0</v>
      </c>
      <c r="AS36" s="17">
        <f t="shared" si="7"/>
        <v>0</v>
      </c>
    </row>
    <row r="37" spans="1:45" s="21" customFormat="1" ht="75" hidden="1" x14ac:dyDescent="0.2">
      <c r="A37" s="18">
        <v>21</v>
      </c>
      <c r="B37" s="31" t="s">
        <v>53</v>
      </c>
      <c r="C37" s="14">
        <v>0</v>
      </c>
      <c r="D37" s="14"/>
      <c r="E37" s="14"/>
      <c r="F37" s="14"/>
      <c r="G37" s="14"/>
      <c r="H37" s="14">
        <v>0</v>
      </c>
      <c r="I37" s="14"/>
      <c r="J37" s="14"/>
      <c r="K37" s="14"/>
      <c r="L37" s="14"/>
      <c r="M37" s="13">
        <f t="shared" si="26"/>
        <v>0</v>
      </c>
      <c r="N37" s="13"/>
      <c r="O37" s="14"/>
      <c r="P37" s="14"/>
      <c r="Q37" s="13"/>
      <c r="R37" s="13"/>
      <c r="S37" s="13">
        <f t="shared" si="18"/>
        <v>0</v>
      </c>
      <c r="T37" s="14"/>
      <c r="U37" s="14">
        <v>0</v>
      </c>
      <c r="V37" s="14"/>
      <c r="W37" s="14"/>
      <c r="X37" s="14"/>
      <c r="Y37" s="13">
        <f t="shared" si="19"/>
        <v>0</v>
      </c>
      <c r="Z37" s="14"/>
      <c r="AA37" s="14">
        <v>0</v>
      </c>
      <c r="AB37" s="14"/>
      <c r="AC37" s="14"/>
      <c r="AD37" s="14"/>
      <c r="AE37" s="14">
        <f t="shared" si="27"/>
        <v>0</v>
      </c>
      <c r="AF37" s="14"/>
      <c r="AG37" s="14">
        <v>0</v>
      </c>
      <c r="AH37" s="14"/>
      <c r="AI37" s="14"/>
      <c r="AJ37" s="13">
        <f t="shared" si="28"/>
        <v>0</v>
      </c>
      <c r="AK37" s="14"/>
      <c r="AL37" s="14">
        <v>0</v>
      </c>
      <c r="AM37" s="14"/>
      <c r="AN37" s="14"/>
      <c r="AO37" s="20"/>
      <c r="AP37" s="20"/>
      <c r="AR37" s="17">
        <f t="shared" si="15"/>
        <v>0</v>
      </c>
      <c r="AS37" s="17">
        <f t="shared" si="7"/>
        <v>0</v>
      </c>
    </row>
    <row r="38" spans="1:45" s="21" customFormat="1" ht="75" hidden="1" x14ac:dyDescent="0.2">
      <c r="A38" s="18">
        <v>22</v>
      </c>
      <c r="B38" s="31" t="s">
        <v>54</v>
      </c>
      <c r="C38" s="14">
        <v>0</v>
      </c>
      <c r="D38" s="14"/>
      <c r="E38" s="14"/>
      <c r="F38" s="14"/>
      <c r="G38" s="14"/>
      <c r="H38" s="14">
        <v>0</v>
      </c>
      <c r="I38" s="14"/>
      <c r="J38" s="14"/>
      <c r="K38" s="14"/>
      <c r="L38" s="14"/>
      <c r="M38" s="13">
        <f t="shared" si="26"/>
        <v>0</v>
      </c>
      <c r="N38" s="13"/>
      <c r="O38" s="14"/>
      <c r="P38" s="14"/>
      <c r="Q38" s="13"/>
      <c r="R38" s="13"/>
      <c r="S38" s="13">
        <f t="shared" si="18"/>
        <v>0</v>
      </c>
      <c r="T38" s="14"/>
      <c r="U38" s="14">
        <v>0</v>
      </c>
      <c r="V38" s="14"/>
      <c r="W38" s="14"/>
      <c r="X38" s="14"/>
      <c r="Y38" s="13">
        <f t="shared" si="19"/>
        <v>0</v>
      </c>
      <c r="Z38" s="14"/>
      <c r="AA38" s="14">
        <v>0</v>
      </c>
      <c r="AB38" s="14"/>
      <c r="AC38" s="14"/>
      <c r="AD38" s="14"/>
      <c r="AE38" s="14">
        <f t="shared" si="27"/>
        <v>0</v>
      </c>
      <c r="AF38" s="14"/>
      <c r="AG38" s="14">
        <v>0</v>
      </c>
      <c r="AH38" s="14"/>
      <c r="AI38" s="14"/>
      <c r="AJ38" s="13">
        <f t="shared" si="28"/>
        <v>0</v>
      </c>
      <c r="AK38" s="14"/>
      <c r="AL38" s="14">
        <v>0</v>
      </c>
      <c r="AM38" s="14"/>
      <c r="AN38" s="14"/>
      <c r="AO38" s="20"/>
      <c r="AP38" s="20"/>
      <c r="AR38" s="17">
        <f t="shared" si="15"/>
        <v>0</v>
      </c>
      <c r="AS38" s="17">
        <f t="shared" si="7"/>
        <v>0</v>
      </c>
    </row>
    <row r="39" spans="1:45" s="30" customFormat="1" ht="90" x14ac:dyDescent="0.2">
      <c r="A39" s="18">
        <v>22</v>
      </c>
      <c r="B39" s="29" t="s">
        <v>55</v>
      </c>
      <c r="C39" s="14">
        <f t="shared" si="16"/>
        <v>0</v>
      </c>
      <c r="D39" s="14"/>
      <c r="E39" s="14"/>
      <c r="F39" s="14"/>
      <c r="G39" s="14"/>
      <c r="H39" s="14">
        <f t="shared" si="17"/>
        <v>0</v>
      </c>
      <c r="I39" s="14"/>
      <c r="J39" s="14"/>
      <c r="K39" s="14"/>
      <c r="L39" s="14"/>
      <c r="M39" s="13">
        <f t="shared" si="26"/>
        <v>98932.2</v>
      </c>
      <c r="N39" s="14"/>
      <c r="O39" s="14"/>
      <c r="P39" s="14"/>
      <c r="Q39" s="14"/>
      <c r="R39" s="14">
        <v>98932.2</v>
      </c>
      <c r="S39" s="13">
        <f t="shared" si="18"/>
        <v>23822.149000000001</v>
      </c>
      <c r="T39" s="14"/>
      <c r="U39" s="14"/>
      <c r="V39" s="14"/>
      <c r="W39" s="14"/>
      <c r="X39" s="14">
        <v>23822.149000000001</v>
      </c>
      <c r="Y39" s="13">
        <f t="shared" si="19"/>
        <v>23822.149000000001</v>
      </c>
      <c r="Z39" s="14"/>
      <c r="AA39" s="14"/>
      <c r="AB39" s="14"/>
      <c r="AC39" s="14"/>
      <c r="AD39" s="14">
        <v>23822.149000000001</v>
      </c>
      <c r="AE39" s="14">
        <f t="shared" si="27"/>
        <v>0</v>
      </c>
      <c r="AF39" s="14"/>
      <c r="AG39" s="14"/>
      <c r="AH39" s="14"/>
      <c r="AI39" s="14">
        <v>0</v>
      </c>
      <c r="AJ39" s="13">
        <f t="shared" si="28"/>
        <v>0</v>
      </c>
      <c r="AK39" s="14"/>
      <c r="AL39" s="14"/>
      <c r="AM39" s="14"/>
      <c r="AN39" s="14">
        <v>0</v>
      </c>
      <c r="AO39" s="20">
        <v>51.27</v>
      </c>
      <c r="AP39" s="20"/>
      <c r="AR39" s="17">
        <f t="shared" si="15"/>
        <v>0</v>
      </c>
      <c r="AS39" s="17">
        <f t="shared" si="7"/>
        <v>0</v>
      </c>
    </row>
    <row r="40" spans="1:45" s="30" customFormat="1" ht="35.25" customHeight="1" x14ac:dyDescent="0.2">
      <c r="A40" s="18">
        <v>23</v>
      </c>
      <c r="B40" s="29" t="s">
        <v>56</v>
      </c>
      <c r="C40" s="14">
        <f t="shared" si="16"/>
        <v>0</v>
      </c>
      <c r="D40" s="14"/>
      <c r="E40" s="14"/>
      <c r="F40" s="14"/>
      <c r="G40" s="14"/>
      <c r="H40" s="14">
        <f t="shared" si="17"/>
        <v>0</v>
      </c>
      <c r="I40" s="14"/>
      <c r="J40" s="14"/>
      <c r="K40" s="14"/>
      <c r="L40" s="14"/>
      <c r="M40" s="13">
        <f t="shared" si="26"/>
        <v>13000</v>
      </c>
      <c r="N40" s="14"/>
      <c r="O40" s="14"/>
      <c r="P40" s="14"/>
      <c r="Q40" s="14"/>
      <c r="R40" s="14">
        <v>13000</v>
      </c>
      <c r="S40" s="13">
        <f t="shared" si="18"/>
        <v>0</v>
      </c>
      <c r="T40" s="14"/>
      <c r="U40" s="14"/>
      <c r="V40" s="14"/>
      <c r="W40" s="14"/>
      <c r="X40" s="14">
        <v>0</v>
      </c>
      <c r="Y40" s="13">
        <f t="shared" si="19"/>
        <v>0</v>
      </c>
      <c r="Z40" s="14"/>
      <c r="AA40" s="14"/>
      <c r="AB40" s="14"/>
      <c r="AC40" s="14"/>
      <c r="AD40" s="14"/>
      <c r="AE40" s="14">
        <f t="shared" si="27"/>
        <v>0</v>
      </c>
      <c r="AF40" s="14"/>
      <c r="AG40" s="14"/>
      <c r="AH40" s="14"/>
      <c r="AI40" s="14">
        <v>0</v>
      </c>
      <c r="AJ40" s="13">
        <f t="shared" si="28"/>
        <v>0</v>
      </c>
      <c r="AK40" s="14"/>
      <c r="AL40" s="14"/>
      <c r="AM40" s="14"/>
      <c r="AN40" s="14">
        <v>0</v>
      </c>
      <c r="AO40" s="20"/>
      <c r="AP40" s="20"/>
      <c r="AR40" s="17">
        <f t="shared" si="13"/>
        <v>0</v>
      </c>
      <c r="AS40" s="17">
        <f t="shared" si="7"/>
        <v>0</v>
      </c>
    </row>
    <row r="41" spans="1:45" s="21" customFormat="1" ht="48" customHeight="1" x14ac:dyDescent="0.2">
      <c r="A41" s="18"/>
      <c r="B41" s="22" t="s">
        <v>57</v>
      </c>
      <c r="C41" s="13">
        <f t="shared" si="16"/>
        <v>21.487999999994827</v>
      </c>
      <c r="D41" s="13">
        <f t="shared" ref="D41:T43" si="29">D42</f>
        <v>0</v>
      </c>
      <c r="E41" s="13">
        <f t="shared" si="29"/>
        <v>21.487999999994827</v>
      </c>
      <c r="F41" s="13">
        <f t="shared" si="29"/>
        <v>0</v>
      </c>
      <c r="G41" s="13">
        <f t="shared" si="29"/>
        <v>0</v>
      </c>
      <c r="H41" s="13">
        <f t="shared" si="17"/>
        <v>614.64</v>
      </c>
      <c r="I41" s="13">
        <f>I42</f>
        <v>0</v>
      </c>
      <c r="J41" s="13">
        <f>J42</f>
        <v>614.64</v>
      </c>
      <c r="K41" s="13">
        <f>K42</f>
        <v>0</v>
      </c>
      <c r="L41" s="13">
        <f>L42</f>
        <v>0</v>
      </c>
      <c r="M41" s="13">
        <f t="shared" si="26"/>
        <v>47448.799999999996</v>
      </c>
      <c r="N41" s="13">
        <f>N42</f>
        <v>0</v>
      </c>
      <c r="O41" s="13">
        <f>O42</f>
        <v>47448.799999999996</v>
      </c>
      <c r="P41" s="13">
        <f>P42</f>
        <v>0</v>
      </c>
      <c r="Q41" s="13">
        <f>Q42</f>
        <v>0</v>
      </c>
      <c r="R41" s="13">
        <f>R42</f>
        <v>0</v>
      </c>
      <c r="S41" s="13">
        <f t="shared" si="18"/>
        <v>30192.555999999997</v>
      </c>
      <c r="T41" s="13">
        <f t="shared" ref="T41:X43" si="30">T42</f>
        <v>0</v>
      </c>
      <c r="U41" s="13">
        <f t="shared" si="30"/>
        <v>30192.555999999997</v>
      </c>
      <c r="V41" s="13">
        <f t="shared" si="30"/>
        <v>0</v>
      </c>
      <c r="W41" s="13">
        <f t="shared" si="30"/>
        <v>0</v>
      </c>
      <c r="X41" s="13">
        <f t="shared" si="30"/>
        <v>0</v>
      </c>
      <c r="Y41" s="13">
        <f t="shared" si="19"/>
        <v>38755.271999999997</v>
      </c>
      <c r="Z41" s="13">
        <f t="shared" ref="Z41:AD43" si="31">Z42</f>
        <v>0</v>
      </c>
      <c r="AA41" s="13">
        <f t="shared" si="31"/>
        <v>38755.271999999997</v>
      </c>
      <c r="AB41" s="13">
        <f t="shared" si="31"/>
        <v>0</v>
      </c>
      <c r="AC41" s="13">
        <f t="shared" si="31"/>
        <v>0</v>
      </c>
      <c r="AD41" s="13">
        <f t="shared" si="31"/>
        <v>0</v>
      </c>
      <c r="AE41" s="14">
        <f t="shared" si="27"/>
        <v>8584.2039999999924</v>
      </c>
      <c r="AF41" s="13">
        <f t="shared" ref="AF41:AI43" si="32">AF42</f>
        <v>0</v>
      </c>
      <c r="AG41" s="13">
        <f>AG42</f>
        <v>8584.2039999999924</v>
      </c>
      <c r="AH41" s="13">
        <f t="shared" si="32"/>
        <v>0</v>
      </c>
      <c r="AI41" s="13">
        <f t="shared" si="32"/>
        <v>0</v>
      </c>
      <c r="AJ41" s="13">
        <f t="shared" si="28"/>
        <v>614.64</v>
      </c>
      <c r="AK41" s="13">
        <f t="shared" ref="AK41:AN43" si="33">AK42</f>
        <v>0</v>
      </c>
      <c r="AL41" s="13">
        <f t="shared" si="33"/>
        <v>614.64</v>
      </c>
      <c r="AM41" s="13">
        <f t="shared" si="33"/>
        <v>0</v>
      </c>
      <c r="AN41" s="13">
        <f t="shared" si="33"/>
        <v>0</v>
      </c>
      <c r="AO41" s="23"/>
      <c r="AP41" s="23"/>
      <c r="AR41" s="17">
        <f t="shared" si="13"/>
        <v>-7969.5639999999948</v>
      </c>
      <c r="AS41" s="17">
        <f t="shared" si="7"/>
        <v>-7969.5639999999921</v>
      </c>
    </row>
    <row r="42" spans="1:45" s="21" customFormat="1" ht="62.25" customHeight="1" x14ac:dyDescent="0.2">
      <c r="A42" s="18"/>
      <c r="B42" s="12" t="s">
        <v>58</v>
      </c>
      <c r="C42" s="13">
        <f t="shared" si="16"/>
        <v>21.487999999994827</v>
      </c>
      <c r="D42" s="13">
        <f>D43</f>
        <v>0</v>
      </c>
      <c r="E42" s="13">
        <f t="shared" si="29"/>
        <v>21.487999999994827</v>
      </c>
      <c r="F42" s="13">
        <f t="shared" si="29"/>
        <v>0</v>
      </c>
      <c r="G42" s="13">
        <f t="shared" si="29"/>
        <v>0</v>
      </c>
      <c r="H42" s="13">
        <f t="shared" si="17"/>
        <v>614.64</v>
      </c>
      <c r="I42" s="13">
        <f t="shared" si="29"/>
        <v>0</v>
      </c>
      <c r="J42" s="13">
        <f t="shared" si="29"/>
        <v>614.64</v>
      </c>
      <c r="K42" s="13">
        <f t="shared" si="29"/>
        <v>0</v>
      </c>
      <c r="L42" s="13">
        <f t="shared" si="29"/>
        <v>0</v>
      </c>
      <c r="M42" s="13">
        <f t="shared" si="26"/>
        <v>47448.799999999996</v>
      </c>
      <c r="N42" s="13">
        <f t="shared" si="29"/>
        <v>0</v>
      </c>
      <c r="O42" s="13">
        <f t="shared" si="29"/>
        <v>47448.799999999996</v>
      </c>
      <c r="P42" s="13">
        <f t="shared" si="29"/>
        <v>0</v>
      </c>
      <c r="Q42" s="13">
        <f t="shared" si="29"/>
        <v>0</v>
      </c>
      <c r="R42" s="13">
        <f t="shared" si="29"/>
        <v>0</v>
      </c>
      <c r="S42" s="13">
        <f t="shared" si="18"/>
        <v>30192.555999999997</v>
      </c>
      <c r="T42" s="13">
        <f t="shared" si="29"/>
        <v>0</v>
      </c>
      <c r="U42" s="13">
        <f t="shared" si="30"/>
        <v>30192.555999999997</v>
      </c>
      <c r="V42" s="13">
        <f t="shared" si="30"/>
        <v>0</v>
      </c>
      <c r="W42" s="13">
        <f t="shared" si="30"/>
        <v>0</v>
      </c>
      <c r="X42" s="13">
        <f t="shared" si="30"/>
        <v>0</v>
      </c>
      <c r="Y42" s="13">
        <f t="shared" si="19"/>
        <v>38755.271999999997</v>
      </c>
      <c r="Z42" s="13">
        <f t="shared" si="31"/>
        <v>0</v>
      </c>
      <c r="AA42" s="13">
        <f t="shared" si="31"/>
        <v>38755.271999999997</v>
      </c>
      <c r="AB42" s="13">
        <f t="shared" si="31"/>
        <v>0</v>
      </c>
      <c r="AC42" s="13">
        <f t="shared" si="31"/>
        <v>0</v>
      </c>
      <c r="AD42" s="13">
        <f t="shared" si="31"/>
        <v>0</v>
      </c>
      <c r="AE42" s="14">
        <f t="shared" si="27"/>
        <v>8584.2039999999924</v>
      </c>
      <c r="AF42" s="13">
        <f t="shared" si="32"/>
        <v>0</v>
      </c>
      <c r="AG42" s="13">
        <f>AG43</f>
        <v>8584.2039999999924</v>
      </c>
      <c r="AH42" s="13">
        <f t="shared" si="32"/>
        <v>0</v>
      </c>
      <c r="AI42" s="13">
        <f t="shared" si="32"/>
        <v>0</v>
      </c>
      <c r="AJ42" s="13">
        <f t="shared" si="28"/>
        <v>614.64</v>
      </c>
      <c r="AK42" s="13">
        <f t="shared" si="33"/>
        <v>0</v>
      </c>
      <c r="AL42" s="13">
        <f t="shared" si="33"/>
        <v>614.64</v>
      </c>
      <c r="AM42" s="13">
        <f t="shared" si="33"/>
        <v>0</v>
      </c>
      <c r="AN42" s="13">
        <f t="shared" si="33"/>
        <v>0</v>
      </c>
      <c r="AO42" s="23"/>
      <c r="AP42" s="23"/>
      <c r="AR42" s="17">
        <f t="shared" si="13"/>
        <v>-7969.5639999999948</v>
      </c>
      <c r="AS42" s="17">
        <f t="shared" si="7"/>
        <v>-7969.5639999999921</v>
      </c>
    </row>
    <row r="43" spans="1:45" s="28" customFormat="1" ht="60" x14ac:dyDescent="0.2">
      <c r="A43" s="24"/>
      <c r="B43" s="25" t="s">
        <v>59</v>
      </c>
      <c r="C43" s="26">
        <f t="shared" si="16"/>
        <v>21.487999999994827</v>
      </c>
      <c r="D43" s="26">
        <f>D44</f>
        <v>0</v>
      </c>
      <c r="E43" s="26">
        <f>E44</f>
        <v>21.487999999994827</v>
      </c>
      <c r="F43" s="26">
        <f>F44</f>
        <v>0</v>
      </c>
      <c r="G43" s="26">
        <f>G44</f>
        <v>0</v>
      </c>
      <c r="H43" s="26">
        <f t="shared" si="17"/>
        <v>614.64</v>
      </c>
      <c r="I43" s="26">
        <f t="shared" si="29"/>
        <v>0</v>
      </c>
      <c r="J43" s="26">
        <f t="shared" si="29"/>
        <v>614.64</v>
      </c>
      <c r="K43" s="26">
        <f t="shared" si="29"/>
        <v>0</v>
      </c>
      <c r="L43" s="26">
        <f t="shared" si="29"/>
        <v>0</v>
      </c>
      <c r="M43" s="26">
        <f t="shared" si="26"/>
        <v>47448.799999999996</v>
      </c>
      <c r="N43" s="26">
        <f t="shared" si="29"/>
        <v>0</v>
      </c>
      <c r="O43" s="26">
        <f t="shared" si="29"/>
        <v>47448.799999999996</v>
      </c>
      <c r="P43" s="26">
        <f t="shared" si="29"/>
        <v>0</v>
      </c>
      <c r="Q43" s="26">
        <f t="shared" si="29"/>
        <v>0</v>
      </c>
      <c r="R43" s="26">
        <f t="shared" si="29"/>
        <v>0</v>
      </c>
      <c r="S43" s="26">
        <f t="shared" si="18"/>
        <v>30192.555999999997</v>
      </c>
      <c r="T43" s="26">
        <f t="shared" si="29"/>
        <v>0</v>
      </c>
      <c r="U43" s="26">
        <f t="shared" si="30"/>
        <v>30192.555999999997</v>
      </c>
      <c r="V43" s="26">
        <f t="shared" si="30"/>
        <v>0</v>
      </c>
      <c r="W43" s="26">
        <f t="shared" si="30"/>
        <v>0</v>
      </c>
      <c r="X43" s="26">
        <f t="shared" si="30"/>
        <v>0</v>
      </c>
      <c r="Y43" s="26">
        <f t="shared" si="19"/>
        <v>38755.271999999997</v>
      </c>
      <c r="Z43" s="26">
        <f t="shared" si="31"/>
        <v>0</v>
      </c>
      <c r="AA43" s="26">
        <f t="shared" si="31"/>
        <v>38755.271999999997</v>
      </c>
      <c r="AB43" s="26">
        <f t="shared" si="31"/>
        <v>0</v>
      </c>
      <c r="AC43" s="26">
        <f t="shared" si="31"/>
        <v>0</v>
      </c>
      <c r="AD43" s="26">
        <f t="shared" si="31"/>
        <v>0</v>
      </c>
      <c r="AE43" s="27">
        <f t="shared" si="27"/>
        <v>8584.2039999999924</v>
      </c>
      <c r="AF43" s="26">
        <f t="shared" si="32"/>
        <v>0</v>
      </c>
      <c r="AG43" s="13">
        <f>AG44</f>
        <v>8584.2039999999924</v>
      </c>
      <c r="AH43" s="26">
        <f t="shared" si="32"/>
        <v>0</v>
      </c>
      <c r="AI43" s="26">
        <f t="shared" si="32"/>
        <v>0</v>
      </c>
      <c r="AJ43" s="26">
        <f t="shared" si="28"/>
        <v>614.64</v>
      </c>
      <c r="AK43" s="26">
        <f t="shared" si="33"/>
        <v>0</v>
      </c>
      <c r="AL43" s="26">
        <f t="shared" si="33"/>
        <v>614.64</v>
      </c>
      <c r="AM43" s="26">
        <f t="shared" si="33"/>
        <v>0</v>
      </c>
      <c r="AN43" s="26">
        <f t="shared" si="33"/>
        <v>0</v>
      </c>
      <c r="AO43" s="33"/>
      <c r="AP43" s="33"/>
      <c r="AR43" s="17">
        <f t="shared" si="13"/>
        <v>-7969.5639999999948</v>
      </c>
      <c r="AS43" s="17">
        <f t="shared" si="7"/>
        <v>-7969.5639999999921</v>
      </c>
    </row>
    <row r="44" spans="1:45" s="30" customFormat="1" ht="105" x14ac:dyDescent="0.2">
      <c r="A44" s="18"/>
      <c r="B44" s="29" t="s">
        <v>60</v>
      </c>
      <c r="C44" s="14">
        <f>SUM(D44+E44+F44+G44)</f>
        <v>21.487999999994827</v>
      </c>
      <c r="D44" s="14">
        <f>D46+D47+D51+D52+D53</f>
        <v>0</v>
      </c>
      <c r="E44" s="14">
        <f>E46+E47+E51+E52+E53</f>
        <v>21.487999999994827</v>
      </c>
      <c r="F44" s="14">
        <f>F46+F47+F51+F52+F53</f>
        <v>0</v>
      </c>
      <c r="G44" s="14">
        <f>G46+G47+G51+G52+G53</f>
        <v>0</v>
      </c>
      <c r="H44" s="14">
        <f>SUM(I44+J44+K44+L44)</f>
        <v>614.64</v>
      </c>
      <c r="I44" s="14">
        <f>I46+I47+I51+I52+I53</f>
        <v>0</v>
      </c>
      <c r="J44" s="14">
        <f>J46+J47+J51+J52+J53</f>
        <v>614.64</v>
      </c>
      <c r="K44" s="14">
        <f>K46+K47+K51+K52+K53</f>
        <v>0</v>
      </c>
      <c r="L44" s="14">
        <f>L46+L47+L51+L52+L53</f>
        <v>0</v>
      </c>
      <c r="M44" s="13">
        <f t="shared" si="26"/>
        <v>47448.799999999996</v>
      </c>
      <c r="N44" s="14">
        <f>N46+N47+N51+N52+N53</f>
        <v>0</v>
      </c>
      <c r="O44" s="14">
        <f>O46+O47+O51+O52+O53</f>
        <v>47448.799999999996</v>
      </c>
      <c r="P44" s="14">
        <f>P46+P47+P51+P52+P53</f>
        <v>0</v>
      </c>
      <c r="Q44" s="14">
        <f>Q46+Q47+Q51+Q52+Q53</f>
        <v>0</v>
      </c>
      <c r="R44" s="14">
        <f>R46+R47+R51+R52+R53</f>
        <v>0</v>
      </c>
      <c r="S44" s="13">
        <f t="shared" si="18"/>
        <v>30192.555999999997</v>
      </c>
      <c r="T44" s="14">
        <f>T46+T47+T51+T52+T53</f>
        <v>0</v>
      </c>
      <c r="U44" s="14">
        <f>U46+U47+U51+U52+U53</f>
        <v>30192.555999999997</v>
      </c>
      <c r="V44" s="14">
        <f>V46+V47+V51+V52+V53</f>
        <v>0</v>
      </c>
      <c r="W44" s="14">
        <f>W46+W47+W51+W52+W53</f>
        <v>0</v>
      </c>
      <c r="X44" s="14">
        <f>X46+X47+X51+X52+X53</f>
        <v>0</v>
      </c>
      <c r="Y44" s="13">
        <f t="shared" si="19"/>
        <v>38755.271999999997</v>
      </c>
      <c r="Z44" s="14">
        <f>Z46+Z47+Z51+Z52+Z53</f>
        <v>0</v>
      </c>
      <c r="AA44" s="14">
        <f>AA46+AA47+AA51+AA52+AA53</f>
        <v>38755.271999999997</v>
      </c>
      <c r="AB44" s="14">
        <f>AB46+AB47+AB51+AB52+AB53</f>
        <v>0</v>
      </c>
      <c r="AC44" s="14">
        <f>AC46+AC47+AC51+AC52+AC53</f>
        <v>0</v>
      </c>
      <c r="AD44" s="14">
        <f>AD46+AD47+AD51+AD52+AD53</f>
        <v>0</v>
      </c>
      <c r="AE44" s="14">
        <f>SUM(AF44+AG44+AH44+AI44)</f>
        <v>8584.2039999999924</v>
      </c>
      <c r="AF44" s="14">
        <f>AF46+AF47+AF51+AF52+AF53</f>
        <v>0</v>
      </c>
      <c r="AG44" s="13">
        <f>AG46+AG47+AG51+AG52+AG53</f>
        <v>8584.2039999999924</v>
      </c>
      <c r="AH44" s="14">
        <f>AH46+AH47+AH51+AH52+AH53</f>
        <v>0</v>
      </c>
      <c r="AI44" s="14">
        <f>AI46+AI47+AI51+AI52+AI53</f>
        <v>0</v>
      </c>
      <c r="AJ44" s="13">
        <f>SUM(AK44+AL44+AM44+AN44)</f>
        <v>614.64</v>
      </c>
      <c r="AK44" s="14">
        <f>AK46+AK47+AK51+AK52+AK53</f>
        <v>0</v>
      </c>
      <c r="AL44" s="14">
        <f>AL46+AL47+AL51+AL52+AL53</f>
        <v>614.64</v>
      </c>
      <c r="AM44" s="14">
        <f>AM46+AM47+AM51+AM52+AM53</f>
        <v>0</v>
      </c>
      <c r="AN44" s="14">
        <f>AN46+AN47+AN51+AN52+AN53</f>
        <v>0</v>
      </c>
      <c r="AO44" s="20"/>
      <c r="AP44" s="20"/>
      <c r="AR44" s="17">
        <f t="shared" si="13"/>
        <v>-7969.5639999999948</v>
      </c>
      <c r="AS44" s="17">
        <f t="shared" si="7"/>
        <v>-7969.5639999999921</v>
      </c>
    </row>
    <row r="45" spans="1:45" s="21" customFormat="1" ht="15.75" x14ac:dyDescent="0.2">
      <c r="A45" s="18"/>
      <c r="B45" s="29" t="s">
        <v>12</v>
      </c>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4"/>
      <c r="AF45" s="13"/>
      <c r="AG45" s="13">
        <f t="shared" ref="AG45:AG112" si="34">AA45+E45-U45-J45</f>
        <v>0</v>
      </c>
      <c r="AH45" s="13"/>
      <c r="AI45" s="13"/>
      <c r="AJ45" s="13"/>
      <c r="AK45" s="13"/>
      <c r="AL45" s="13"/>
      <c r="AM45" s="13"/>
      <c r="AN45" s="13"/>
      <c r="AO45" s="23"/>
      <c r="AP45" s="23"/>
      <c r="AR45" s="17">
        <f t="shared" si="13"/>
        <v>0</v>
      </c>
      <c r="AS45" s="17">
        <f t="shared" si="7"/>
        <v>0</v>
      </c>
    </row>
    <row r="46" spans="1:45" s="30" customFormat="1" ht="45" x14ac:dyDescent="0.2">
      <c r="A46" s="18">
        <v>24</v>
      </c>
      <c r="B46" s="29" t="s">
        <v>61</v>
      </c>
      <c r="C46" s="14">
        <f t="shared" ref="C46:C53" si="35">D46+E46+F46+G46</f>
        <v>0</v>
      </c>
      <c r="D46" s="14"/>
      <c r="E46" s="14"/>
      <c r="F46" s="14"/>
      <c r="G46" s="14"/>
      <c r="H46" s="14">
        <f t="shared" ref="H46:H53" si="36">I46+J46+K46+L46</f>
        <v>0</v>
      </c>
      <c r="I46" s="14"/>
      <c r="J46" s="14"/>
      <c r="K46" s="14"/>
      <c r="L46" s="14"/>
      <c r="M46" s="13">
        <f t="shared" ref="M46:M69" si="37">N46+O46+P46+Q46+R46</f>
        <v>1564.7</v>
      </c>
      <c r="N46" s="14"/>
      <c r="O46" s="14">
        <v>1564.7</v>
      </c>
      <c r="P46" s="14"/>
      <c r="Q46" s="14"/>
      <c r="R46" s="14"/>
      <c r="S46" s="13">
        <f t="shared" ref="S46:S69" si="38">T46+U46+V46+W46+X46</f>
        <v>543.495</v>
      </c>
      <c r="T46" s="14"/>
      <c r="U46" s="14">
        <v>543.495</v>
      </c>
      <c r="V46" s="14"/>
      <c r="W46" s="14"/>
      <c r="X46" s="14"/>
      <c r="Y46" s="13">
        <f t="shared" ref="Y46:Y69" si="39">SUM(Z46:AD46)</f>
        <v>564.66600000000005</v>
      </c>
      <c r="Z46" s="14"/>
      <c r="AA46" s="14">
        <v>564.66600000000005</v>
      </c>
      <c r="AB46" s="14"/>
      <c r="AC46" s="14"/>
      <c r="AD46" s="14"/>
      <c r="AE46" s="14">
        <f t="shared" ref="AE46:AE53" si="40">AF46+AG46+AH46+AI46</f>
        <v>21.171000000000049</v>
      </c>
      <c r="AF46" s="14"/>
      <c r="AG46" s="13">
        <f t="shared" si="34"/>
        <v>21.171000000000049</v>
      </c>
      <c r="AH46" s="14"/>
      <c r="AI46" s="14"/>
      <c r="AJ46" s="13">
        <f t="shared" ref="AJ46:AJ53" si="41">AK46+AL46+AM46+AN46</f>
        <v>0</v>
      </c>
      <c r="AK46" s="14"/>
      <c r="AL46" s="14"/>
      <c r="AM46" s="14"/>
      <c r="AN46" s="14"/>
      <c r="AO46" s="20"/>
      <c r="AP46" s="20"/>
      <c r="AR46" s="17">
        <f t="shared" si="13"/>
        <v>-21.171000000000049</v>
      </c>
      <c r="AS46" s="17">
        <f t="shared" si="7"/>
        <v>-21.171000000000049</v>
      </c>
    </row>
    <row r="47" spans="1:45" s="30" customFormat="1" ht="75" x14ac:dyDescent="0.2">
      <c r="A47" s="18"/>
      <c r="B47" s="29" t="s">
        <v>62</v>
      </c>
      <c r="C47" s="14">
        <f t="shared" si="35"/>
        <v>0</v>
      </c>
      <c r="D47" s="14">
        <f>D49+D50</f>
        <v>0</v>
      </c>
      <c r="E47" s="14">
        <f t="shared" ref="E47:AN47" si="42">E49+E50</f>
        <v>0</v>
      </c>
      <c r="F47" s="14">
        <f t="shared" si="42"/>
        <v>0</v>
      </c>
      <c r="G47" s="14">
        <f t="shared" si="42"/>
        <v>0</v>
      </c>
      <c r="H47" s="14">
        <f t="shared" si="36"/>
        <v>0</v>
      </c>
      <c r="I47" s="14">
        <f t="shared" si="42"/>
        <v>0</v>
      </c>
      <c r="J47" s="14">
        <f t="shared" si="42"/>
        <v>0</v>
      </c>
      <c r="K47" s="14">
        <f t="shared" si="42"/>
        <v>0</v>
      </c>
      <c r="L47" s="14">
        <f t="shared" si="42"/>
        <v>0</v>
      </c>
      <c r="M47" s="13">
        <f t="shared" si="37"/>
        <v>45862.6</v>
      </c>
      <c r="N47" s="14">
        <f t="shared" si="42"/>
        <v>0</v>
      </c>
      <c r="O47" s="14">
        <f t="shared" si="42"/>
        <v>45862.6</v>
      </c>
      <c r="P47" s="14">
        <f t="shared" si="42"/>
        <v>0</v>
      </c>
      <c r="Q47" s="14">
        <f t="shared" si="42"/>
        <v>0</v>
      </c>
      <c r="R47" s="14">
        <f t="shared" si="42"/>
        <v>0</v>
      </c>
      <c r="S47" s="13">
        <f t="shared" si="38"/>
        <v>29627.652999999998</v>
      </c>
      <c r="T47" s="14">
        <f t="shared" si="42"/>
        <v>0</v>
      </c>
      <c r="U47" s="14">
        <f t="shared" si="42"/>
        <v>29627.652999999998</v>
      </c>
      <c r="V47" s="14">
        <f t="shared" si="42"/>
        <v>0</v>
      </c>
      <c r="W47" s="14">
        <f t="shared" si="42"/>
        <v>0</v>
      </c>
      <c r="X47" s="14">
        <f t="shared" si="42"/>
        <v>0</v>
      </c>
      <c r="Y47" s="13">
        <f t="shared" si="39"/>
        <v>38190.606</v>
      </c>
      <c r="Z47" s="14">
        <f t="shared" si="42"/>
        <v>0</v>
      </c>
      <c r="AA47" s="14">
        <f t="shared" si="42"/>
        <v>38190.606</v>
      </c>
      <c r="AB47" s="14">
        <f t="shared" si="42"/>
        <v>0</v>
      </c>
      <c r="AC47" s="14">
        <f t="shared" si="42"/>
        <v>0</v>
      </c>
      <c r="AD47" s="14">
        <f t="shared" si="42"/>
        <v>0</v>
      </c>
      <c r="AE47" s="14">
        <f t="shared" si="40"/>
        <v>8562.9529999999977</v>
      </c>
      <c r="AF47" s="14">
        <f t="shared" si="42"/>
        <v>0</v>
      </c>
      <c r="AG47" s="13">
        <f>AG49+AG50</f>
        <v>8562.9529999999977</v>
      </c>
      <c r="AH47" s="14">
        <f t="shared" si="42"/>
        <v>0</v>
      </c>
      <c r="AI47" s="14">
        <f t="shared" si="42"/>
        <v>0</v>
      </c>
      <c r="AJ47" s="13">
        <f t="shared" si="41"/>
        <v>0</v>
      </c>
      <c r="AK47" s="14">
        <f t="shared" si="42"/>
        <v>0</v>
      </c>
      <c r="AL47" s="14">
        <f t="shared" si="42"/>
        <v>0</v>
      </c>
      <c r="AM47" s="14">
        <f t="shared" si="42"/>
        <v>0</v>
      </c>
      <c r="AN47" s="14">
        <f t="shared" si="42"/>
        <v>0</v>
      </c>
      <c r="AO47" s="20"/>
      <c r="AP47" s="20"/>
      <c r="AR47" s="17">
        <f t="shared" si="13"/>
        <v>-8562.9530000000013</v>
      </c>
      <c r="AS47" s="17">
        <f t="shared" si="7"/>
        <v>-8562.9529999999977</v>
      </c>
    </row>
    <row r="48" spans="1:45" s="36" customFormat="1" ht="15.75" x14ac:dyDescent="0.2">
      <c r="A48" s="24"/>
      <c r="B48" s="34" t="s">
        <v>63</v>
      </c>
      <c r="C48" s="27">
        <f t="shared" si="35"/>
        <v>0</v>
      </c>
      <c r="D48" s="27"/>
      <c r="E48" s="27"/>
      <c r="F48" s="27"/>
      <c r="G48" s="27"/>
      <c r="H48" s="27">
        <f t="shared" si="36"/>
        <v>0</v>
      </c>
      <c r="I48" s="27"/>
      <c r="J48" s="27"/>
      <c r="K48" s="27"/>
      <c r="L48" s="27"/>
      <c r="M48" s="26">
        <f t="shared" si="37"/>
        <v>0</v>
      </c>
      <c r="N48" s="27"/>
      <c r="O48" s="27"/>
      <c r="P48" s="27"/>
      <c r="Q48" s="27"/>
      <c r="R48" s="27"/>
      <c r="S48" s="26">
        <f t="shared" si="38"/>
        <v>0</v>
      </c>
      <c r="T48" s="27"/>
      <c r="U48" s="27"/>
      <c r="V48" s="27"/>
      <c r="W48" s="27"/>
      <c r="X48" s="27"/>
      <c r="Y48" s="26">
        <f t="shared" si="39"/>
        <v>0</v>
      </c>
      <c r="Z48" s="27"/>
      <c r="AA48" s="27"/>
      <c r="AB48" s="27"/>
      <c r="AC48" s="27"/>
      <c r="AD48" s="27"/>
      <c r="AE48" s="27">
        <f t="shared" si="40"/>
        <v>0</v>
      </c>
      <c r="AF48" s="27"/>
      <c r="AG48" s="13">
        <f t="shared" si="34"/>
        <v>0</v>
      </c>
      <c r="AH48" s="27"/>
      <c r="AI48" s="27"/>
      <c r="AJ48" s="26">
        <f t="shared" si="41"/>
        <v>0</v>
      </c>
      <c r="AK48" s="27"/>
      <c r="AL48" s="27"/>
      <c r="AM48" s="27"/>
      <c r="AN48" s="27"/>
      <c r="AO48" s="35"/>
      <c r="AP48" s="35"/>
      <c r="AR48" s="17">
        <f t="shared" si="13"/>
        <v>0</v>
      </c>
      <c r="AS48" s="17">
        <f t="shared" si="7"/>
        <v>0</v>
      </c>
    </row>
    <row r="49" spans="1:45" s="36" customFormat="1" ht="210" x14ac:dyDescent="0.2">
      <c r="A49" s="24">
        <v>25</v>
      </c>
      <c r="B49" s="34" t="s">
        <v>64</v>
      </c>
      <c r="C49" s="27">
        <f t="shared" si="35"/>
        <v>0</v>
      </c>
      <c r="D49" s="27"/>
      <c r="E49" s="27"/>
      <c r="F49" s="27"/>
      <c r="G49" s="27"/>
      <c r="H49" s="27">
        <f t="shared" si="36"/>
        <v>0</v>
      </c>
      <c r="I49" s="27"/>
      <c r="J49" s="27"/>
      <c r="K49" s="27"/>
      <c r="L49" s="27"/>
      <c r="M49" s="26">
        <f t="shared" si="37"/>
        <v>36384.699999999997</v>
      </c>
      <c r="N49" s="27"/>
      <c r="O49" s="27">
        <v>36384.699999999997</v>
      </c>
      <c r="P49" s="27"/>
      <c r="Q49" s="27"/>
      <c r="R49" s="27"/>
      <c r="S49" s="26">
        <f t="shared" si="38"/>
        <v>26420.636999999999</v>
      </c>
      <c r="T49" s="27"/>
      <c r="U49" s="27">
        <v>26420.636999999999</v>
      </c>
      <c r="V49" s="27"/>
      <c r="W49" s="27"/>
      <c r="X49" s="27"/>
      <c r="Y49" s="26">
        <f t="shared" si="39"/>
        <v>34983.589999999997</v>
      </c>
      <c r="Z49" s="27"/>
      <c r="AA49" s="27">
        <v>34983.589999999997</v>
      </c>
      <c r="AB49" s="27"/>
      <c r="AC49" s="27"/>
      <c r="AD49" s="27"/>
      <c r="AE49" s="27">
        <f t="shared" si="40"/>
        <v>8562.9529999999977</v>
      </c>
      <c r="AF49" s="27"/>
      <c r="AG49" s="13">
        <f t="shared" si="34"/>
        <v>8562.9529999999977</v>
      </c>
      <c r="AH49" s="27"/>
      <c r="AI49" s="27"/>
      <c r="AJ49" s="26">
        <f t="shared" si="41"/>
        <v>0</v>
      </c>
      <c r="AK49" s="27"/>
      <c r="AL49" s="27"/>
      <c r="AM49" s="27"/>
      <c r="AN49" s="27"/>
      <c r="AO49" s="35"/>
      <c r="AP49" s="35"/>
      <c r="AR49" s="37">
        <f t="shared" si="13"/>
        <v>-8562.9529999999977</v>
      </c>
      <c r="AS49" s="17">
        <f t="shared" si="7"/>
        <v>-8562.9529999999977</v>
      </c>
    </row>
    <row r="50" spans="1:45" s="36" customFormat="1" ht="60" x14ac:dyDescent="0.2">
      <c r="A50" s="24">
        <v>26</v>
      </c>
      <c r="B50" s="34" t="s">
        <v>65</v>
      </c>
      <c r="C50" s="27">
        <f t="shared" si="35"/>
        <v>0</v>
      </c>
      <c r="D50" s="27"/>
      <c r="E50" s="27"/>
      <c r="F50" s="27"/>
      <c r="G50" s="27"/>
      <c r="H50" s="27">
        <f t="shared" si="36"/>
        <v>0</v>
      </c>
      <c r="I50" s="27"/>
      <c r="J50" s="27"/>
      <c r="K50" s="27"/>
      <c r="L50" s="27"/>
      <c r="M50" s="26">
        <f t="shared" si="37"/>
        <v>9477.9</v>
      </c>
      <c r="N50" s="27"/>
      <c r="O50" s="27">
        <v>9477.9</v>
      </c>
      <c r="P50" s="27"/>
      <c r="Q50" s="27"/>
      <c r="R50" s="27"/>
      <c r="S50" s="26">
        <f t="shared" si="38"/>
        <v>3207.0160000000001</v>
      </c>
      <c r="T50" s="27"/>
      <c r="U50" s="27">
        <v>3207.0160000000001</v>
      </c>
      <c r="V50" s="27"/>
      <c r="W50" s="27"/>
      <c r="X50" s="27"/>
      <c r="Y50" s="26">
        <f t="shared" si="39"/>
        <v>3207.0160000000001</v>
      </c>
      <c r="Z50" s="27"/>
      <c r="AA50" s="27">
        <v>3207.0160000000001</v>
      </c>
      <c r="AB50" s="27"/>
      <c r="AC50" s="27"/>
      <c r="AD50" s="27"/>
      <c r="AE50" s="27">
        <f t="shared" si="40"/>
        <v>0</v>
      </c>
      <c r="AF50" s="27"/>
      <c r="AG50" s="13">
        <f t="shared" si="34"/>
        <v>0</v>
      </c>
      <c r="AH50" s="27"/>
      <c r="AI50" s="27"/>
      <c r="AJ50" s="26">
        <f t="shared" si="41"/>
        <v>0</v>
      </c>
      <c r="AK50" s="27"/>
      <c r="AL50" s="27"/>
      <c r="AM50" s="27"/>
      <c r="AN50" s="27"/>
      <c r="AO50" s="35"/>
      <c r="AP50" s="35"/>
      <c r="AR50" s="37">
        <f t="shared" si="13"/>
        <v>0</v>
      </c>
      <c r="AS50" s="17">
        <f t="shared" si="7"/>
        <v>0</v>
      </c>
    </row>
    <row r="51" spans="1:45" s="30" customFormat="1" ht="75" x14ac:dyDescent="0.2">
      <c r="A51" s="18">
        <v>27</v>
      </c>
      <c r="B51" s="29" t="s">
        <v>66</v>
      </c>
      <c r="C51" s="14">
        <f t="shared" si="35"/>
        <v>21.408000000000357</v>
      </c>
      <c r="D51" s="14"/>
      <c r="E51" s="14">
        <v>21.408000000000357</v>
      </c>
      <c r="F51" s="14"/>
      <c r="G51" s="14"/>
      <c r="H51" s="14">
        <f t="shared" si="36"/>
        <v>0</v>
      </c>
      <c r="I51" s="14"/>
      <c r="J51" s="14"/>
      <c r="K51" s="14"/>
      <c r="L51" s="14"/>
      <c r="M51" s="13">
        <f t="shared" si="37"/>
        <v>21.5</v>
      </c>
      <c r="N51" s="14"/>
      <c r="O51" s="14">
        <v>21.5</v>
      </c>
      <c r="P51" s="14"/>
      <c r="Q51" s="14"/>
      <c r="R51" s="14"/>
      <c r="S51" s="13">
        <f t="shared" si="38"/>
        <v>21.408000000000001</v>
      </c>
      <c r="T51" s="14"/>
      <c r="U51" s="14">
        <v>21.408000000000001</v>
      </c>
      <c r="V51" s="14"/>
      <c r="W51" s="14"/>
      <c r="X51" s="14"/>
      <c r="Y51" s="13">
        <f t="shared" si="39"/>
        <v>0</v>
      </c>
      <c r="Z51" s="14"/>
      <c r="AA51" s="14"/>
      <c r="AB51" s="14"/>
      <c r="AC51" s="14"/>
      <c r="AD51" s="14"/>
      <c r="AE51" s="14">
        <f t="shared" si="40"/>
        <v>3.5527136788005009E-13</v>
      </c>
      <c r="AF51" s="14"/>
      <c r="AG51" s="13">
        <f t="shared" si="34"/>
        <v>3.5527136788005009E-13</v>
      </c>
      <c r="AH51" s="14"/>
      <c r="AI51" s="14"/>
      <c r="AJ51" s="13">
        <f t="shared" si="41"/>
        <v>0</v>
      </c>
      <c r="AK51" s="14"/>
      <c r="AL51" s="14"/>
      <c r="AM51" s="14"/>
      <c r="AN51" s="14"/>
      <c r="AO51" s="20"/>
      <c r="AP51" s="20"/>
      <c r="AR51" s="17">
        <f t="shared" si="13"/>
        <v>-3.5527136788005009E-13</v>
      </c>
      <c r="AS51" s="17">
        <f t="shared" si="7"/>
        <v>-3.5527136788005009E-13</v>
      </c>
    </row>
    <row r="52" spans="1:45" s="30" customFormat="1" ht="75" x14ac:dyDescent="0.2">
      <c r="A52" s="18">
        <v>28</v>
      </c>
      <c r="B52" s="29" t="s">
        <v>67</v>
      </c>
      <c r="C52" s="14">
        <f t="shared" si="35"/>
        <v>0</v>
      </c>
      <c r="D52" s="14"/>
      <c r="E52" s="14"/>
      <c r="F52" s="14"/>
      <c r="G52" s="14"/>
      <c r="H52" s="14">
        <f t="shared" si="36"/>
        <v>614.64</v>
      </c>
      <c r="I52" s="14"/>
      <c r="J52" s="15">
        <v>614.64</v>
      </c>
      <c r="K52" s="14"/>
      <c r="L52" s="14"/>
      <c r="M52" s="13">
        <f t="shared" si="37"/>
        <v>0</v>
      </c>
      <c r="N52" s="14"/>
      <c r="O52" s="14"/>
      <c r="P52" s="14"/>
      <c r="Q52" s="14"/>
      <c r="R52" s="14"/>
      <c r="S52" s="13">
        <f t="shared" si="38"/>
        <v>0</v>
      </c>
      <c r="T52" s="14"/>
      <c r="U52" s="14"/>
      <c r="V52" s="14"/>
      <c r="W52" s="14"/>
      <c r="X52" s="14"/>
      <c r="Y52" s="13">
        <f t="shared" si="39"/>
        <v>0</v>
      </c>
      <c r="Z52" s="14"/>
      <c r="AA52" s="14"/>
      <c r="AB52" s="14"/>
      <c r="AC52" s="14"/>
      <c r="AD52" s="14"/>
      <c r="AE52" s="14">
        <f t="shared" si="40"/>
        <v>0</v>
      </c>
      <c r="AF52" s="14"/>
      <c r="AG52" s="13"/>
      <c r="AH52" s="14"/>
      <c r="AI52" s="14"/>
      <c r="AJ52" s="13">
        <f t="shared" si="41"/>
        <v>614.64</v>
      </c>
      <c r="AK52" s="14"/>
      <c r="AL52" s="15">
        <v>614.64</v>
      </c>
      <c r="AM52" s="14"/>
      <c r="AN52" s="14"/>
      <c r="AO52" s="20"/>
      <c r="AP52" s="20"/>
      <c r="AR52" s="17">
        <f t="shared" si="13"/>
        <v>614.64</v>
      </c>
      <c r="AS52" s="17">
        <f t="shared" si="7"/>
        <v>614.64</v>
      </c>
    </row>
    <row r="53" spans="1:45" s="30" customFormat="1" ht="180" x14ac:dyDescent="0.2">
      <c r="A53" s="18">
        <v>29</v>
      </c>
      <c r="B53" s="29" t="s">
        <v>68</v>
      </c>
      <c r="C53" s="14">
        <f t="shared" si="35"/>
        <v>7.9999999994470272E-2</v>
      </c>
      <c r="D53" s="14"/>
      <c r="E53" s="14">
        <v>7.9999999994470272E-2</v>
      </c>
      <c r="F53" s="14"/>
      <c r="G53" s="14"/>
      <c r="H53" s="14">
        <f t="shared" si="36"/>
        <v>0</v>
      </c>
      <c r="I53" s="14"/>
      <c r="J53" s="14"/>
      <c r="K53" s="14"/>
      <c r="L53" s="14"/>
      <c r="M53" s="13">
        <f t="shared" si="37"/>
        <v>0</v>
      </c>
      <c r="N53" s="14"/>
      <c r="O53" s="14"/>
      <c r="P53" s="14"/>
      <c r="Q53" s="14"/>
      <c r="R53" s="14"/>
      <c r="S53" s="13">
        <f t="shared" si="38"/>
        <v>0</v>
      </c>
      <c r="T53" s="14"/>
      <c r="U53" s="14"/>
      <c r="V53" s="14"/>
      <c r="W53" s="14"/>
      <c r="X53" s="14"/>
      <c r="Y53" s="13">
        <f t="shared" si="39"/>
        <v>0</v>
      </c>
      <c r="Z53" s="14"/>
      <c r="AA53" s="14"/>
      <c r="AB53" s="14"/>
      <c r="AC53" s="14"/>
      <c r="AD53" s="14"/>
      <c r="AE53" s="14">
        <f t="shared" si="40"/>
        <v>7.9999999994470272E-2</v>
      </c>
      <c r="AF53" s="14"/>
      <c r="AG53" s="13">
        <f t="shared" si="34"/>
        <v>7.9999999994470272E-2</v>
      </c>
      <c r="AH53" s="14"/>
      <c r="AI53" s="14"/>
      <c r="AJ53" s="13">
        <f t="shared" si="41"/>
        <v>0</v>
      </c>
      <c r="AK53" s="14"/>
      <c r="AL53" s="14"/>
      <c r="AM53" s="14"/>
      <c r="AN53" s="14"/>
      <c r="AO53" s="20"/>
      <c r="AP53" s="20"/>
      <c r="AR53" s="17">
        <f t="shared" si="13"/>
        <v>-7.9999999994470272E-2</v>
      </c>
      <c r="AS53" s="17">
        <f t="shared" si="7"/>
        <v>-7.9999999994470272E-2</v>
      </c>
    </row>
    <row r="54" spans="1:45" s="21" customFormat="1" ht="23.25" customHeight="1" x14ac:dyDescent="0.2">
      <c r="A54" s="18"/>
      <c r="B54" s="22" t="s">
        <v>69</v>
      </c>
      <c r="C54" s="13">
        <f t="shared" ref="C54:C68" si="43">SUM(D54:G54)</f>
        <v>0</v>
      </c>
      <c r="D54" s="13">
        <f t="shared" ref="D54:G57" si="44">D55</f>
        <v>0</v>
      </c>
      <c r="E54" s="13">
        <f t="shared" si="44"/>
        <v>0</v>
      </c>
      <c r="F54" s="13">
        <f t="shared" si="44"/>
        <v>0</v>
      </c>
      <c r="G54" s="13">
        <f t="shared" si="44"/>
        <v>0</v>
      </c>
      <c r="H54" s="13">
        <f t="shared" ref="H54:H68" si="45">SUM(I54:L54)</f>
        <v>0</v>
      </c>
      <c r="I54" s="13">
        <f t="shared" ref="I54:L57" si="46">I55</f>
        <v>0</v>
      </c>
      <c r="J54" s="13">
        <f t="shared" si="46"/>
        <v>0</v>
      </c>
      <c r="K54" s="13">
        <f t="shared" si="46"/>
        <v>0</v>
      </c>
      <c r="L54" s="13">
        <f t="shared" si="46"/>
        <v>0</v>
      </c>
      <c r="M54" s="13">
        <f t="shared" si="37"/>
        <v>27926.1</v>
      </c>
      <c r="N54" s="13">
        <f t="shared" ref="N54:R57" si="47">N55</f>
        <v>0</v>
      </c>
      <c r="O54" s="13">
        <f t="shared" si="47"/>
        <v>27926.1</v>
      </c>
      <c r="P54" s="13">
        <f t="shared" si="47"/>
        <v>0</v>
      </c>
      <c r="Q54" s="13">
        <f t="shared" si="47"/>
        <v>0</v>
      </c>
      <c r="R54" s="13">
        <f t="shared" si="47"/>
        <v>0</v>
      </c>
      <c r="S54" s="13">
        <f t="shared" si="38"/>
        <v>27904.21</v>
      </c>
      <c r="T54" s="13">
        <f t="shared" ref="T54:X57" si="48">T55</f>
        <v>0</v>
      </c>
      <c r="U54" s="13">
        <f t="shared" si="48"/>
        <v>27904.21</v>
      </c>
      <c r="V54" s="13">
        <f t="shared" si="48"/>
        <v>0</v>
      </c>
      <c r="W54" s="13">
        <f t="shared" si="48"/>
        <v>0</v>
      </c>
      <c r="X54" s="13">
        <f t="shared" si="48"/>
        <v>0</v>
      </c>
      <c r="Y54" s="13">
        <f t="shared" si="39"/>
        <v>27904.21</v>
      </c>
      <c r="Z54" s="13">
        <f t="shared" ref="Z54:AD57" si="49">Z55</f>
        <v>0</v>
      </c>
      <c r="AA54" s="13">
        <f t="shared" si="49"/>
        <v>27904.21</v>
      </c>
      <c r="AB54" s="13">
        <f t="shared" si="49"/>
        <v>0</v>
      </c>
      <c r="AC54" s="13">
        <f t="shared" si="49"/>
        <v>0</v>
      </c>
      <c r="AD54" s="13">
        <f t="shared" si="49"/>
        <v>0</v>
      </c>
      <c r="AE54" s="14">
        <f>SUM(AF54:AI54)</f>
        <v>0</v>
      </c>
      <c r="AF54" s="13">
        <f t="shared" ref="AF54:AI57" si="50">AF55</f>
        <v>0</v>
      </c>
      <c r="AG54" s="13">
        <f t="shared" si="34"/>
        <v>0</v>
      </c>
      <c r="AH54" s="13">
        <f t="shared" si="50"/>
        <v>0</v>
      </c>
      <c r="AI54" s="13">
        <f t="shared" si="50"/>
        <v>0</v>
      </c>
      <c r="AJ54" s="13">
        <f>SUM(AK54:AN54)</f>
        <v>0</v>
      </c>
      <c r="AK54" s="13">
        <f t="shared" ref="AK54:AN57" si="51">AK55</f>
        <v>0</v>
      </c>
      <c r="AL54" s="13">
        <f t="shared" si="51"/>
        <v>0</v>
      </c>
      <c r="AM54" s="13">
        <f t="shared" si="51"/>
        <v>0</v>
      </c>
      <c r="AN54" s="13">
        <f t="shared" si="51"/>
        <v>0</v>
      </c>
      <c r="AO54" s="20"/>
      <c r="AP54" s="20"/>
      <c r="AR54" s="17">
        <f t="shared" si="13"/>
        <v>0</v>
      </c>
      <c r="AS54" s="17">
        <f t="shared" si="7"/>
        <v>0</v>
      </c>
    </row>
    <row r="55" spans="1:45" s="21" customFormat="1" ht="49.5" customHeight="1" x14ac:dyDescent="0.2">
      <c r="A55" s="18"/>
      <c r="B55" s="22" t="s">
        <v>70</v>
      </c>
      <c r="C55" s="13">
        <f t="shared" si="43"/>
        <v>0</v>
      </c>
      <c r="D55" s="13">
        <f t="shared" si="44"/>
        <v>0</v>
      </c>
      <c r="E55" s="13">
        <f t="shared" si="44"/>
        <v>0</v>
      </c>
      <c r="F55" s="13">
        <f t="shared" si="44"/>
        <v>0</v>
      </c>
      <c r="G55" s="13">
        <f t="shared" si="44"/>
        <v>0</v>
      </c>
      <c r="H55" s="13">
        <f t="shared" si="45"/>
        <v>0</v>
      </c>
      <c r="I55" s="13">
        <f t="shared" si="46"/>
        <v>0</v>
      </c>
      <c r="J55" s="13">
        <f t="shared" si="46"/>
        <v>0</v>
      </c>
      <c r="K55" s="13">
        <f t="shared" si="46"/>
        <v>0</v>
      </c>
      <c r="L55" s="13">
        <f t="shared" si="46"/>
        <v>0</v>
      </c>
      <c r="M55" s="13">
        <f t="shared" si="37"/>
        <v>27926.1</v>
      </c>
      <c r="N55" s="13">
        <f t="shared" si="47"/>
        <v>0</v>
      </c>
      <c r="O55" s="13">
        <f t="shared" si="47"/>
        <v>27926.1</v>
      </c>
      <c r="P55" s="13">
        <f t="shared" si="47"/>
        <v>0</v>
      </c>
      <c r="Q55" s="13">
        <f t="shared" si="47"/>
        <v>0</v>
      </c>
      <c r="R55" s="13">
        <f t="shared" si="47"/>
        <v>0</v>
      </c>
      <c r="S55" s="13">
        <f t="shared" si="38"/>
        <v>27904.21</v>
      </c>
      <c r="T55" s="13">
        <f t="shared" si="48"/>
        <v>0</v>
      </c>
      <c r="U55" s="13">
        <f t="shared" si="48"/>
        <v>27904.21</v>
      </c>
      <c r="V55" s="13">
        <f t="shared" si="48"/>
        <v>0</v>
      </c>
      <c r="W55" s="13">
        <f t="shared" si="48"/>
        <v>0</v>
      </c>
      <c r="X55" s="13">
        <f t="shared" si="48"/>
        <v>0</v>
      </c>
      <c r="Y55" s="13">
        <f t="shared" si="39"/>
        <v>27904.21</v>
      </c>
      <c r="Z55" s="13">
        <f t="shared" si="49"/>
        <v>0</v>
      </c>
      <c r="AA55" s="13">
        <f t="shared" si="49"/>
        <v>27904.21</v>
      </c>
      <c r="AB55" s="13">
        <f t="shared" si="49"/>
        <v>0</v>
      </c>
      <c r="AC55" s="13">
        <f t="shared" si="49"/>
        <v>0</v>
      </c>
      <c r="AD55" s="13">
        <f t="shared" si="49"/>
        <v>0</v>
      </c>
      <c r="AE55" s="14">
        <f>SUM(AF55:AI55)</f>
        <v>0</v>
      </c>
      <c r="AF55" s="13">
        <f t="shared" si="50"/>
        <v>0</v>
      </c>
      <c r="AG55" s="13">
        <f t="shared" si="34"/>
        <v>0</v>
      </c>
      <c r="AH55" s="13">
        <f t="shared" si="50"/>
        <v>0</v>
      </c>
      <c r="AI55" s="13">
        <f t="shared" si="50"/>
        <v>0</v>
      </c>
      <c r="AJ55" s="13">
        <f>SUM(AK55:AN55)</f>
        <v>0</v>
      </c>
      <c r="AK55" s="13">
        <f t="shared" si="51"/>
        <v>0</v>
      </c>
      <c r="AL55" s="13">
        <f t="shared" si="51"/>
        <v>0</v>
      </c>
      <c r="AM55" s="13">
        <f t="shared" si="51"/>
        <v>0</v>
      </c>
      <c r="AN55" s="13">
        <f t="shared" si="51"/>
        <v>0</v>
      </c>
      <c r="AO55" s="20"/>
      <c r="AP55" s="20"/>
      <c r="AR55" s="17">
        <f t="shared" si="13"/>
        <v>0</v>
      </c>
      <c r="AS55" s="17">
        <f t="shared" si="7"/>
        <v>0</v>
      </c>
    </row>
    <row r="56" spans="1:45" s="21" customFormat="1" ht="42.75" x14ac:dyDescent="0.2">
      <c r="A56" s="18"/>
      <c r="B56" s="12" t="s">
        <v>71</v>
      </c>
      <c r="C56" s="13">
        <f t="shared" si="43"/>
        <v>0</v>
      </c>
      <c r="D56" s="13">
        <f t="shared" si="44"/>
        <v>0</v>
      </c>
      <c r="E56" s="13">
        <f t="shared" si="44"/>
        <v>0</v>
      </c>
      <c r="F56" s="13">
        <f t="shared" si="44"/>
        <v>0</v>
      </c>
      <c r="G56" s="13">
        <f t="shared" si="44"/>
        <v>0</v>
      </c>
      <c r="H56" s="13">
        <f t="shared" si="45"/>
        <v>0</v>
      </c>
      <c r="I56" s="13">
        <f t="shared" si="46"/>
        <v>0</v>
      </c>
      <c r="J56" s="13">
        <f t="shared" si="46"/>
        <v>0</v>
      </c>
      <c r="K56" s="13">
        <f t="shared" si="46"/>
        <v>0</v>
      </c>
      <c r="L56" s="13">
        <f t="shared" si="46"/>
        <v>0</v>
      </c>
      <c r="M56" s="13">
        <f t="shared" si="37"/>
        <v>27926.1</v>
      </c>
      <c r="N56" s="13">
        <f t="shared" si="47"/>
        <v>0</v>
      </c>
      <c r="O56" s="13">
        <f t="shared" si="47"/>
        <v>27926.1</v>
      </c>
      <c r="P56" s="13">
        <f t="shared" si="47"/>
        <v>0</v>
      </c>
      <c r="Q56" s="13">
        <f t="shared" si="47"/>
        <v>0</v>
      </c>
      <c r="R56" s="13">
        <f t="shared" si="47"/>
        <v>0</v>
      </c>
      <c r="S56" s="13">
        <f t="shared" si="38"/>
        <v>27904.21</v>
      </c>
      <c r="T56" s="13">
        <f>T57</f>
        <v>0</v>
      </c>
      <c r="U56" s="13">
        <f t="shared" si="48"/>
        <v>27904.21</v>
      </c>
      <c r="V56" s="13">
        <f t="shared" si="48"/>
        <v>0</v>
      </c>
      <c r="W56" s="13">
        <f t="shared" si="48"/>
        <v>0</v>
      </c>
      <c r="X56" s="13">
        <f t="shared" si="48"/>
        <v>0</v>
      </c>
      <c r="Y56" s="13">
        <f t="shared" si="39"/>
        <v>27904.21</v>
      </c>
      <c r="Z56" s="13">
        <f t="shared" si="49"/>
        <v>0</v>
      </c>
      <c r="AA56" s="13">
        <f t="shared" si="49"/>
        <v>27904.21</v>
      </c>
      <c r="AB56" s="13">
        <f t="shared" si="49"/>
        <v>0</v>
      </c>
      <c r="AC56" s="13">
        <f t="shared" si="49"/>
        <v>0</v>
      </c>
      <c r="AD56" s="13">
        <f t="shared" si="49"/>
        <v>0</v>
      </c>
      <c r="AE56" s="14">
        <f>SUM(AF56:AI56)</f>
        <v>0</v>
      </c>
      <c r="AF56" s="13">
        <f t="shared" si="50"/>
        <v>0</v>
      </c>
      <c r="AG56" s="13">
        <f t="shared" si="34"/>
        <v>0</v>
      </c>
      <c r="AH56" s="13">
        <f t="shared" si="50"/>
        <v>0</v>
      </c>
      <c r="AI56" s="13">
        <f t="shared" si="50"/>
        <v>0</v>
      </c>
      <c r="AJ56" s="13">
        <f>SUM(AK56:AN56)</f>
        <v>0</v>
      </c>
      <c r="AK56" s="13">
        <f t="shared" si="51"/>
        <v>0</v>
      </c>
      <c r="AL56" s="13">
        <f t="shared" si="51"/>
        <v>0</v>
      </c>
      <c r="AM56" s="13">
        <f t="shared" si="51"/>
        <v>0</v>
      </c>
      <c r="AN56" s="13">
        <f t="shared" si="51"/>
        <v>0</v>
      </c>
      <c r="AO56" s="20"/>
      <c r="AP56" s="20"/>
      <c r="AR56" s="17">
        <f t="shared" si="13"/>
        <v>0</v>
      </c>
      <c r="AS56" s="17">
        <f t="shared" si="7"/>
        <v>0</v>
      </c>
    </row>
    <row r="57" spans="1:45" s="28" customFormat="1" ht="49.5" customHeight="1" x14ac:dyDescent="0.2">
      <c r="A57" s="24"/>
      <c r="B57" s="25" t="s">
        <v>72</v>
      </c>
      <c r="C57" s="26">
        <f t="shared" si="43"/>
        <v>0</v>
      </c>
      <c r="D57" s="26">
        <f t="shared" si="44"/>
        <v>0</v>
      </c>
      <c r="E57" s="26">
        <f t="shared" si="44"/>
        <v>0</v>
      </c>
      <c r="F57" s="26">
        <f t="shared" si="44"/>
        <v>0</v>
      </c>
      <c r="G57" s="26">
        <f t="shared" si="44"/>
        <v>0</v>
      </c>
      <c r="H57" s="26">
        <f t="shared" si="45"/>
        <v>0</v>
      </c>
      <c r="I57" s="26">
        <f t="shared" si="46"/>
        <v>0</v>
      </c>
      <c r="J57" s="26">
        <f t="shared" si="46"/>
        <v>0</v>
      </c>
      <c r="K57" s="26">
        <f t="shared" si="46"/>
        <v>0</v>
      </c>
      <c r="L57" s="26">
        <f t="shared" si="46"/>
        <v>0</v>
      </c>
      <c r="M57" s="26">
        <f t="shared" si="37"/>
        <v>27926.1</v>
      </c>
      <c r="N57" s="26">
        <f t="shared" si="47"/>
        <v>0</v>
      </c>
      <c r="O57" s="26">
        <f t="shared" si="47"/>
        <v>27926.1</v>
      </c>
      <c r="P57" s="26">
        <f t="shared" si="47"/>
        <v>0</v>
      </c>
      <c r="Q57" s="26">
        <f t="shared" si="47"/>
        <v>0</v>
      </c>
      <c r="R57" s="26">
        <f t="shared" si="47"/>
        <v>0</v>
      </c>
      <c r="S57" s="26">
        <f t="shared" si="38"/>
        <v>27904.21</v>
      </c>
      <c r="T57" s="26">
        <f t="shared" si="48"/>
        <v>0</v>
      </c>
      <c r="U57" s="26">
        <f t="shared" si="48"/>
        <v>27904.21</v>
      </c>
      <c r="V57" s="26">
        <f t="shared" si="48"/>
        <v>0</v>
      </c>
      <c r="W57" s="26">
        <f t="shared" si="48"/>
        <v>0</v>
      </c>
      <c r="X57" s="26">
        <f t="shared" si="48"/>
        <v>0</v>
      </c>
      <c r="Y57" s="26">
        <f t="shared" si="39"/>
        <v>27904.21</v>
      </c>
      <c r="Z57" s="26">
        <f t="shared" si="49"/>
        <v>0</v>
      </c>
      <c r="AA57" s="26">
        <f t="shared" si="49"/>
        <v>27904.21</v>
      </c>
      <c r="AB57" s="26">
        <f t="shared" si="49"/>
        <v>0</v>
      </c>
      <c r="AC57" s="26">
        <f t="shared" si="49"/>
        <v>0</v>
      </c>
      <c r="AD57" s="26">
        <f t="shared" si="49"/>
        <v>0</v>
      </c>
      <c r="AE57" s="27">
        <f>SUM(AF57:AI57)</f>
        <v>0</v>
      </c>
      <c r="AF57" s="26">
        <f t="shared" si="50"/>
        <v>0</v>
      </c>
      <c r="AG57" s="13">
        <f t="shared" si="34"/>
        <v>0</v>
      </c>
      <c r="AH57" s="26">
        <f t="shared" si="50"/>
        <v>0</v>
      </c>
      <c r="AI57" s="26">
        <f t="shared" si="50"/>
        <v>0</v>
      </c>
      <c r="AJ57" s="26">
        <f>SUM(AK57:AN57)</f>
        <v>0</v>
      </c>
      <c r="AK57" s="26">
        <f t="shared" si="51"/>
        <v>0</v>
      </c>
      <c r="AL57" s="26">
        <f t="shared" si="51"/>
        <v>0</v>
      </c>
      <c r="AM57" s="26">
        <f t="shared" si="51"/>
        <v>0</v>
      </c>
      <c r="AN57" s="26">
        <f t="shared" si="51"/>
        <v>0</v>
      </c>
      <c r="AO57" s="33"/>
      <c r="AP57" s="33"/>
      <c r="AR57" s="17">
        <f t="shared" si="13"/>
        <v>0</v>
      </c>
      <c r="AS57" s="17">
        <f t="shared" si="7"/>
        <v>0</v>
      </c>
    </row>
    <row r="58" spans="1:45" s="30" customFormat="1" ht="75" x14ac:dyDescent="0.2">
      <c r="A58" s="18">
        <v>30</v>
      </c>
      <c r="B58" s="29" t="s">
        <v>73</v>
      </c>
      <c r="C58" s="14">
        <f t="shared" si="43"/>
        <v>0</v>
      </c>
      <c r="D58" s="14"/>
      <c r="E58" s="14"/>
      <c r="F58" s="14"/>
      <c r="G58" s="14"/>
      <c r="H58" s="14">
        <f t="shared" si="45"/>
        <v>0</v>
      </c>
      <c r="I58" s="14"/>
      <c r="J58" s="14"/>
      <c r="K58" s="14"/>
      <c r="L58" s="14"/>
      <c r="M58" s="13">
        <f t="shared" si="37"/>
        <v>27926.1</v>
      </c>
      <c r="N58" s="14"/>
      <c r="O58" s="14">
        <v>27926.1</v>
      </c>
      <c r="P58" s="14"/>
      <c r="Q58" s="14"/>
      <c r="R58" s="14"/>
      <c r="S58" s="13">
        <f t="shared" si="38"/>
        <v>27904.21</v>
      </c>
      <c r="T58" s="14"/>
      <c r="U58" s="14">
        <v>27904.21</v>
      </c>
      <c r="V58" s="14"/>
      <c r="W58" s="14"/>
      <c r="X58" s="14"/>
      <c r="Y58" s="13">
        <f t="shared" si="39"/>
        <v>27904.21</v>
      </c>
      <c r="Z58" s="14"/>
      <c r="AA58" s="14">
        <v>27904.21</v>
      </c>
      <c r="AB58" s="14"/>
      <c r="AC58" s="14"/>
      <c r="AD58" s="14"/>
      <c r="AE58" s="14">
        <f>SUM(AF58:AI58)</f>
        <v>0</v>
      </c>
      <c r="AF58" s="14"/>
      <c r="AG58" s="13">
        <f t="shared" si="34"/>
        <v>0</v>
      </c>
      <c r="AH58" s="14"/>
      <c r="AI58" s="14"/>
      <c r="AJ58" s="13">
        <f>SUM(AK58:AN58)</f>
        <v>0</v>
      </c>
      <c r="AK58" s="14"/>
      <c r="AL58" s="14"/>
      <c r="AM58" s="14"/>
      <c r="AN58" s="14"/>
      <c r="AO58" s="20"/>
      <c r="AP58" s="20" t="s">
        <v>74</v>
      </c>
      <c r="AR58" s="17">
        <f t="shared" si="13"/>
        <v>0</v>
      </c>
      <c r="AS58" s="17">
        <f t="shared" si="7"/>
        <v>0</v>
      </c>
    </row>
    <row r="59" spans="1:45" s="21" customFormat="1" ht="36" customHeight="1" x14ac:dyDescent="0.2">
      <c r="A59" s="18"/>
      <c r="B59" s="22" t="s">
        <v>75</v>
      </c>
      <c r="C59" s="13">
        <f t="shared" si="43"/>
        <v>878.5930000000003</v>
      </c>
      <c r="D59" s="13">
        <f t="shared" ref="D59:G61" si="52">D60</f>
        <v>0</v>
      </c>
      <c r="E59" s="13">
        <f t="shared" si="52"/>
        <v>878.5930000000003</v>
      </c>
      <c r="F59" s="13">
        <f t="shared" si="52"/>
        <v>0</v>
      </c>
      <c r="G59" s="13">
        <f t="shared" si="52"/>
        <v>0</v>
      </c>
      <c r="H59" s="13">
        <f t="shared" si="45"/>
        <v>0</v>
      </c>
      <c r="I59" s="13">
        <f t="shared" ref="I59:L60" si="53">I60</f>
        <v>0</v>
      </c>
      <c r="J59" s="13">
        <f t="shared" si="53"/>
        <v>0</v>
      </c>
      <c r="K59" s="13">
        <f t="shared" si="53"/>
        <v>0</v>
      </c>
      <c r="L59" s="13">
        <f t="shared" si="53"/>
        <v>0</v>
      </c>
      <c r="M59" s="13">
        <f t="shared" si="37"/>
        <v>60431.199999999997</v>
      </c>
      <c r="N59" s="13">
        <f t="shared" ref="N59:R60" si="54">N60</f>
        <v>0</v>
      </c>
      <c r="O59" s="13">
        <f t="shared" si="54"/>
        <v>60431.199999999997</v>
      </c>
      <c r="P59" s="13">
        <f t="shared" si="54"/>
        <v>0</v>
      </c>
      <c r="Q59" s="13">
        <f t="shared" si="54"/>
        <v>0</v>
      </c>
      <c r="R59" s="13">
        <f t="shared" si="54"/>
        <v>0</v>
      </c>
      <c r="S59" s="13">
        <f t="shared" si="38"/>
        <v>19132.925999999999</v>
      </c>
      <c r="T59" s="13">
        <f t="shared" ref="T59:X61" si="55">T60</f>
        <v>0</v>
      </c>
      <c r="U59" s="13">
        <f t="shared" si="55"/>
        <v>19132.925999999999</v>
      </c>
      <c r="V59" s="13">
        <f t="shared" si="55"/>
        <v>0</v>
      </c>
      <c r="W59" s="13">
        <f t="shared" si="55"/>
        <v>0</v>
      </c>
      <c r="X59" s="13">
        <f t="shared" si="55"/>
        <v>0</v>
      </c>
      <c r="Y59" s="13">
        <f t="shared" si="39"/>
        <v>18065.574000000001</v>
      </c>
      <c r="Z59" s="13">
        <f t="shared" ref="Z59:AD61" si="56">Z60</f>
        <v>0</v>
      </c>
      <c r="AA59" s="13">
        <f t="shared" si="56"/>
        <v>18065.574000000001</v>
      </c>
      <c r="AB59" s="13">
        <f t="shared" si="56"/>
        <v>0</v>
      </c>
      <c r="AC59" s="13">
        <f t="shared" si="56"/>
        <v>0</v>
      </c>
      <c r="AD59" s="13">
        <f t="shared" si="56"/>
        <v>0</v>
      </c>
      <c r="AE59" s="14">
        <f t="shared" ref="AE59:AE68" si="57">SUM(AF59:AI59)</f>
        <v>73.618000000000336</v>
      </c>
      <c r="AF59" s="13">
        <f t="shared" ref="AF59:AN61" si="58">AF60</f>
        <v>0</v>
      </c>
      <c r="AG59" s="13">
        <f t="shared" si="58"/>
        <v>73.618000000000336</v>
      </c>
      <c r="AH59" s="13">
        <f t="shared" si="58"/>
        <v>0</v>
      </c>
      <c r="AI59" s="13">
        <f t="shared" si="58"/>
        <v>0</v>
      </c>
      <c r="AJ59" s="13">
        <f t="shared" ref="AJ59:AJ68" si="59">SUM(AK59:AN59)</f>
        <v>262.37700000000001</v>
      </c>
      <c r="AK59" s="13">
        <f t="shared" ref="AK59:AN60" si="60">AK60</f>
        <v>0</v>
      </c>
      <c r="AL59" s="13">
        <f t="shared" si="60"/>
        <v>262.37700000000001</v>
      </c>
      <c r="AM59" s="13">
        <f t="shared" si="60"/>
        <v>0</v>
      </c>
      <c r="AN59" s="13">
        <f t="shared" si="60"/>
        <v>0</v>
      </c>
      <c r="AO59" s="20"/>
      <c r="AP59" s="20"/>
      <c r="AR59" s="17">
        <f t="shared" si="13"/>
        <v>188.75899999999865</v>
      </c>
      <c r="AS59" s="17">
        <f t="shared" si="7"/>
        <v>188.75899999999967</v>
      </c>
    </row>
    <row r="60" spans="1:45" s="21" customFormat="1" ht="57" x14ac:dyDescent="0.2">
      <c r="A60" s="18"/>
      <c r="B60" s="22" t="s">
        <v>76</v>
      </c>
      <c r="C60" s="13">
        <f t="shared" si="43"/>
        <v>878.5930000000003</v>
      </c>
      <c r="D60" s="13">
        <f t="shared" si="52"/>
        <v>0</v>
      </c>
      <c r="E60" s="13">
        <f t="shared" si="52"/>
        <v>878.5930000000003</v>
      </c>
      <c r="F60" s="13">
        <f t="shared" si="52"/>
        <v>0</v>
      </c>
      <c r="G60" s="13">
        <f t="shared" si="52"/>
        <v>0</v>
      </c>
      <c r="H60" s="13">
        <f t="shared" si="45"/>
        <v>0</v>
      </c>
      <c r="I60" s="13">
        <f t="shared" si="53"/>
        <v>0</v>
      </c>
      <c r="J60" s="13">
        <f t="shared" si="53"/>
        <v>0</v>
      </c>
      <c r="K60" s="13">
        <f t="shared" si="53"/>
        <v>0</v>
      </c>
      <c r="L60" s="13">
        <f t="shared" si="53"/>
        <v>0</v>
      </c>
      <c r="M60" s="13">
        <f t="shared" si="37"/>
        <v>60431.199999999997</v>
      </c>
      <c r="N60" s="13">
        <f t="shared" si="54"/>
        <v>0</v>
      </c>
      <c r="O60" s="13">
        <f t="shared" si="54"/>
        <v>60431.199999999997</v>
      </c>
      <c r="P60" s="13">
        <f t="shared" si="54"/>
        <v>0</v>
      </c>
      <c r="Q60" s="13">
        <f t="shared" si="54"/>
        <v>0</v>
      </c>
      <c r="R60" s="13">
        <f t="shared" si="54"/>
        <v>0</v>
      </c>
      <c r="S60" s="13">
        <f t="shared" si="38"/>
        <v>19132.925999999999</v>
      </c>
      <c r="T60" s="13">
        <f t="shared" si="55"/>
        <v>0</v>
      </c>
      <c r="U60" s="13">
        <f t="shared" si="55"/>
        <v>19132.925999999999</v>
      </c>
      <c r="V60" s="13">
        <f t="shared" si="55"/>
        <v>0</v>
      </c>
      <c r="W60" s="13">
        <f t="shared" si="55"/>
        <v>0</v>
      </c>
      <c r="X60" s="13">
        <f t="shared" si="55"/>
        <v>0</v>
      </c>
      <c r="Y60" s="13">
        <f t="shared" si="39"/>
        <v>18065.574000000001</v>
      </c>
      <c r="Z60" s="13">
        <f t="shared" si="56"/>
        <v>0</v>
      </c>
      <c r="AA60" s="13">
        <f t="shared" si="56"/>
        <v>18065.574000000001</v>
      </c>
      <c r="AB60" s="13">
        <f t="shared" si="56"/>
        <v>0</v>
      </c>
      <c r="AC60" s="13">
        <f t="shared" si="56"/>
        <v>0</v>
      </c>
      <c r="AD60" s="13">
        <f t="shared" si="56"/>
        <v>0</v>
      </c>
      <c r="AE60" s="14">
        <f t="shared" si="57"/>
        <v>73.618000000000336</v>
      </c>
      <c r="AF60" s="13">
        <f t="shared" si="58"/>
        <v>0</v>
      </c>
      <c r="AG60" s="13">
        <f t="shared" si="58"/>
        <v>73.618000000000336</v>
      </c>
      <c r="AH60" s="13">
        <f t="shared" si="58"/>
        <v>0</v>
      </c>
      <c r="AI60" s="13">
        <f t="shared" si="58"/>
        <v>0</v>
      </c>
      <c r="AJ60" s="13">
        <f t="shared" si="59"/>
        <v>262.37700000000001</v>
      </c>
      <c r="AK60" s="13">
        <f t="shared" si="60"/>
        <v>0</v>
      </c>
      <c r="AL60" s="13">
        <f t="shared" si="60"/>
        <v>262.37700000000001</v>
      </c>
      <c r="AM60" s="13">
        <f t="shared" si="60"/>
        <v>0</v>
      </c>
      <c r="AN60" s="13">
        <f t="shared" si="60"/>
        <v>0</v>
      </c>
      <c r="AO60" s="20"/>
      <c r="AP60" s="20"/>
      <c r="AR60" s="17">
        <f t="shared" si="13"/>
        <v>188.75899999999865</v>
      </c>
      <c r="AS60" s="17">
        <f t="shared" si="7"/>
        <v>188.75899999999967</v>
      </c>
    </row>
    <row r="61" spans="1:45" s="21" customFormat="1" ht="45.75" customHeight="1" x14ac:dyDescent="0.2">
      <c r="A61" s="18"/>
      <c r="B61" s="12" t="s">
        <v>77</v>
      </c>
      <c r="C61" s="13">
        <f t="shared" si="43"/>
        <v>878.5930000000003</v>
      </c>
      <c r="D61" s="13">
        <f t="shared" si="52"/>
        <v>0</v>
      </c>
      <c r="E61" s="13">
        <f t="shared" si="52"/>
        <v>878.5930000000003</v>
      </c>
      <c r="F61" s="13">
        <f t="shared" si="52"/>
        <v>0</v>
      </c>
      <c r="G61" s="13">
        <f t="shared" si="52"/>
        <v>0</v>
      </c>
      <c r="H61" s="13">
        <f t="shared" si="45"/>
        <v>0</v>
      </c>
      <c r="I61" s="13">
        <f>I62</f>
        <v>0</v>
      </c>
      <c r="J61" s="13">
        <f>J62</f>
        <v>0</v>
      </c>
      <c r="K61" s="13">
        <f>K62</f>
        <v>0</v>
      </c>
      <c r="L61" s="13">
        <f>L62</f>
        <v>0</v>
      </c>
      <c r="M61" s="13">
        <f t="shared" si="37"/>
        <v>60431.199999999997</v>
      </c>
      <c r="N61" s="13">
        <f>N62</f>
        <v>0</v>
      </c>
      <c r="O61" s="13">
        <f>O62</f>
        <v>60431.199999999997</v>
      </c>
      <c r="P61" s="13">
        <f>P62</f>
        <v>0</v>
      </c>
      <c r="Q61" s="13">
        <f>Q62</f>
        <v>0</v>
      </c>
      <c r="R61" s="13">
        <f>R62</f>
        <v>0</v>
      </c>
      <c r="S61" s="13">
        <f t="shared" si="38"/>
        <v>19132.925999999999</v>
      </c>
      <c r="T61" s="13">
        <f>T62</f>
        <v>0</v>
      </c>
      <c r="U61" s="13">
        <f t="shared" si="55"/>
        <v>19132.925999999999</v>
      </c>
      <c r="V61" s="13">
        <f t="shared" si="55"/>
        <v>0</v>
      </c>
      <c r="W61" s="13">
        <f t="shared" si="55"/>
        <v>0</v>
      </c>
      <c r="X61" s="13">
        <f t="shared" si="55"/>
        <v>0</v>
      </c>
      <c r="Y61" s="13">
        <f t="shared" si="39"/>
        <v>18065.574000000001</v>
      </c>
      <c r="Z61" s="13">
        <f t="shared" si="56"/>
        <v>0</v>
      </c>
      <c r="AA61" s="13">
        <f t="shared" si="56"/>
        <v>18065.574000000001</v>
      </c>
      <c r="AB61" s="13">
        <f t="shared" si="56"/>
        <v>0</v>
      </c>
      <c r="AC61" s="13">
        <f t="shared" si="56"/>
        <v>0</v>
      </c>
      <c r="AD61" s="13">
        <f t="shared" si="56"/>
        <v>0</v>
      </c>
      <c r="AE61" s="14">
        <f t="shared" si="57"/>
        <v>73.618000000000336</v>
      </c>
      <c r="AF61" s="13">
        <f t="shared" si="58"/>
        <v>0</v>
      </c>
      <c r="AG61" s="13">
        <f t="shared" si="58"/>
        <v>73.618000000000336</v>
      </c>
      <c r="AH61" s="13">
        <f t="shared" si="58"/>
        <v>0</v>
      </c>
      <c r="AI61" s="13">
        <f t="shared" si="58"/>
        <v>0</v>
      </c>
      <c r="AJ61" s="13">
        <f t="shared" si="59"/>
        <v>262.37700000000001</v>
      </c>
      <c r="AK61" s="13">
        <f t="shared" si="58"/>
        <v>0</v>
      </c>
      <c r="AL61" s="13">
        <f t="shared" si="58"/>
        <v>262.37700000000001</v>
      </c>
      <c r="AM61" s="13">
        <f t="shared" si="58"/>
        <v>0</v>
      </c>
      <c r="AN61" s="13">
        <f t="shared" si="58"/>
        <v>0</v>
      </c>
      <c r="AO61" s="20"/>
      <c r="AP61" s="20"/>
      <c r="AR61" s="17">
        <f t="shared" si="13"/>
        <v>188.75899999999865</v>
      </c>
      <c r="AS61" s="17">
        <f t="shared" si="7"/>
        <v>188.75899999999967</v>
      </c>
    </row>
    <row r="62" spans="1:45" s="28" customFormat="1" ht="45" x14ac:dyDescent="0.2">
      <c r="A62" s="24"/>
      <c r="B62" s="25" t="s">
        <v>78</v>
      </c>
      <c r="C62" s="26">
        <f t="shared" si="43"/>
        <v>878.5930000000003</v>
      </c>
      <c r="D62" s="26">
        <f>SUM(D63:D67)</f>
        <v>0</v>
      </c>
      <c r="E62" s="26">
        <f>SUM(E63:E67)</f>
        <v>878.5930000000003</v>
      </c>
      <c r="F62" s="26">
        <f>SUM(F63:F67)</f>
        <v>0</v>
      </c>
      <c r="G62" s="26">
        <f>SUM(G63:G67)</f>
        <v>0</v>
      </c>
      <c r="H62" s="26">
        <f t="shared" si="45"/>
        <v>0</v>
      </c>
      <c r="I62" s="26">
        <f>SUM(I63:I67)</f>
        <v>0</v>
      </c>
      <c r="J62" s="26">
        <f>SUM(J63:J67)</f>
        <v>0</v>
      </c>
      <c r="K62" s="26">
        <f>SUM(K63:K67)</f>
        <v>0</v>
      </c>
      <c r="L62" s="26">
        <f>SUM(L63:L67)</f>
        <v>0</v>
      </c>
      <c r="M62" s="26">
        <f t="shared" si="37"/>
        <v>60431.199999999997</v>
      </c>
      <c r="N62" s="26">
        <f>SUM(N63:N67)</f>
        <v>0</v>
      </c>
      <c r="O62" s="26">
        <f>SUM(O63:O67)</f>
        <v>60431.199999999997</v>
      </c>
      <c r="P62" s="26">
        <f>SUM(P63:P67)</f>
        <v>0</v>
      </c>
      <c r="Q62" s="26">
        <f>SUM(Q63:Q67)</f>
        <v>0</v>
      </c>
      <c r="R62" s="26">
        <f>SUM(R63:R67)</f>
        <v>0</v>
      </c>
      <c r="S62" s="26">
        <f t="shared" si="38"/>
        <v>19132.925999999999</v>
      </c>
      <c r="T62" s="26">
        <f>SUM(T63:T67)</f>
        <v>0</v>
      </c>
      <c r="U62" s="26">
        <f>SUM(U63:U67)</f>
        <v>19132.925999999999</v>
      </c>
      <c r="V62" s="26">
        <f>SUM(V63:V67)</f>
        <v>0</v>
      </c>
      <c r="W62" s="26">
        <f>SUM(W63:W67)</f>
        <v>0</v>
      </c>
      <c r="X62" s="26">
        <f>SUM(X63:X67)</f>
        <v>0</v>
      </c>
      <c r="Y62" s="26">
        <f t="shared" si="39"/>
        <v>18065.574000000001</v>
      </c>
      <c r="Z62" s="26">
        <f>SUM(Z63:Z67)</f>
        <v>0</v>
      </c>
      <c r="AA62" s="26">
        <f>SUM(AA63:AA67)</f>
        <v>18065.574000000001</v>
      </c>
      <c r="AB62" s="26">
        <f>SUM(AB63:AB67)</f>
        <v>0</v>
      </c>
      <c r="AC62" s="26">
        <f>SUM(AC63:AC67)</f>
        <v>0</v>
      </c>
      <c r="AD62" s="26">
        <f>SUM(AD63:AD67)</f>
        <v>0</v>
      </c>
      <c r="AE62" s="27">
        <f t="shared" si="57"/>
        <v>73.618000000000336</v>
      </c>
      <c r="AF62" s="26">
        <f>SUM(AF63:AF67)</f>
        <v>0</v>
      </c>
      <c r="AG62" s="26">
        <f>SUM(AG63:AG67)</f>
        <v>73.618000000000336</v>
      </c>
      <c r="AH62" s="26">
        <f>SUM(AH63:AH67)</f>
        <v>0</v>
      </c>
      <c r="AI62" s="26">
        <f>SUM(AI63:AI67)</f>
        <v>0</v>
      </c>
      <c r="AJ62" s="26">
        <f t="shared" si="59"/>
        <v>262.37700000000001</v>
      </c>
      <c r="AK62" s="26">
        <f>SUM(AK63:AK67)</f>
        <v>0</v>
      </c>
      <c r="AL62" s="26">
        <f>SUM(AL63:AL67)</f>
        <v>262.37700000000001</v>
      </c>
      <c r="AM62" s="26">
        <f>SUM(AM63:AM67)</f>
        <v>0</v>
      </c>
      <c r="AN62" s="26">
        <f>SUM(AN63:AN67)</f>
        <v>0</v>
      </c>
      <c r="AO62" s="33"/>
      <c r="AP62" s="33"/>
      <c r="AR62" s="17">
        <f t="shared" si="13"/>
        <v>188.75899999999865</v>
      </c>
      <c r="AS62" s="17">
        <f t="shared" si="7"/>
        <v>188.75899999999967</v>
      </c>
    </row>
    <row r="63" spans="1:45" s="30" customFormat="1" ht="152.25" customHeight="1" x14ac:dyDescent="0.2">
      <c r="A63" s="18">
        <v>31</v>
      </c>
      <c r="B63" s="29" t="s">
        <v>79</v>
      </c>
      <c r="C63" s="14">
        <f t="shared" si="43"/>
        <v>0</v>
      </c>
      <c r="D63" s="14"/>
      <c r="E63" s="14"/>
      <c r="F63" s="14"/>
      <c r="G63" s="14"/>
      <c r="H63" s="14">
        <f t="shared" si="45"/>
        <v>0</v>
      </c>
      <c r="I63" s="14"/>
      <c r="J63" s="14"/>
      <c r="K63" s="14"/>
      <c r="L63" s="14"/>
      <c r="M63" s="13">
        <f t="shared" si="37"/>
        <v>59260</v>
      </c>
      <c r="N63" s="14"/>
      <c r="O63" s="14">
        <v>59260</v>
      </c>
      <c r="P63" s="14"/>
      <c r="Q63" s="14"/>
      <c r="R63" s="14"/>
      <c r="S63" s="13">
        <f t="shared" si="38"/>
        <v>18254.352999999999</v>
      </c>
      <c r="T63" s="14"/>
      <c r="U63" s="14">
        <v>18254.352999999999</v>
      </c>
      <c r="V63" s="14"/>
      <c r="W63" s="14"/>
      <c r="X63" s="14"/>
      <c r="Y63" s="13">
        <f t="shared" si="39"/>
        <v>18065.574000000001</v>
      </c>
      <c r="Z63" s="14"/>
      <c r="AA63" s="14">
        <v>18065.574000000001</v>
      </c>
      <c r="AB63" s="14"/>
      <c r="AC63" s="14"/>
      <c r="AD63" s="14"/>
      <c r="AE63" s="14">
        <f>SUM(AF63:AI63)</f>
        <v>73.597999999999999</v>
      </c>
      <c r="AF63" s="14"/>
      <c r="AG63" s="14">
        <v>73.597999999999999</v>
      </c>
      <c r="AH63" s="14"/>
      <c r="AI63" s="14"/>
      <c r="AJ63" s="13">
        <f>SUM(AK63:AN63)</f>
        <v>262.37700000000001</v>
      </c>
      <c r="AK63" s="14"/>
      <c r="AL63" s="14">
        <v>262.37700000000001</v>
      </c>
      <c r="AM63" s="14"/>
      <c r="AN63" s="14"/>
      <c r="AO63" s="20"/>
      <c r="AP63" s="20"/>
      <c r="AR63" s="17">
        <f t="shared" si="13"/>
        <v>188.77899999999863</v>
      </c>
      <c r="AS63" s="17">
        <f t="shared" si="7"/>
        <v>188.779</v>
      </c>
    </row>
    <row r="64" spans="1:45" s="30" customFormat="1" ht="45" hidden="1" customHeight="1" x14ac:dyDescent="0.2">
      <c r="A64" s="18"/>
      <c r="B64" s="29" t="s">
        <v>80</v>
      </c>
      <c r="C64" s="14">
        <f t="shared" si="43"/>
        <v>0</v>
      </c>
      <c r="D64" s="14"/>
      <c r="E64" s="14"/>
      <c r="F64" s="14"/>
      <c r="G64" s="14"/>
      <c r="H64" s="14">
        <f t="shared" si="45"/>
        <v>0</v>
      </c>
      <c r="I64" s="14"/>
      <c r="J64" s="14"/>
      <c r="K64" s="14"/>
      <c r="L64" s="14"/>
      <c r="M64" s="13">
        <f t="shared" si="37"/>
        <v>0</v>
      </c>
      <c r="N64" s="14"/>
      <c r="O64" s="14"/>
      <c r="P64" s="14"/>
      <c r="Q64" s="14"/>
      <c r="R64" s="14"/>
      <c r="S64" s="13">
        <f t="shared" si="38"/>
        <v>0</v>
      </c>
      <c r="T64" s="14"/>
      <c r="U64" s="14"/>
      <c r="V64" s="14"/>
      <c r="W64" s="14"/>
      <c r="X64" s="14"/>
      <c r="Y64" s="13">
        <f t="shared" si="39"/>
        <v>0</v>
      </c>
      <c r="Z64" s="14"/>
      <c r="AA64" s="14"/>
      <c r="AB64" s="14"/>
      <c r="AC64" s="14"/>
      <c r="AD64" s="14"/>
      <c r="AE64" s="14">
        <f>SUM(AF64:AI64)</f>
        <v>0</v>
      </c>
      <c r="AF64" s="14"/>
      <c r="AG64" s="14">
        <f t="shared" si="34"/>
        <v>0</v>
      </c>
      <c r="AH64" s="14"/>
      <c r="AI64" s="14"/>
      <c r="AJ64" s="13">
        <f>SUM(AK64:AN64)</f>
        <v>0</v>
      </c>
      <c r="AK64" s="14"/>
      <c r="AL64" s="14"/>
      <c r="AM64" s="14"/>
      <c r="AN64" s="14"/>
      <c r="AO64" s="20"/>
      <c r="AP64" s="20"/>
      <c r="AR64" s="17">
        <f t="shared" si="13"/>
        <v>0</v>
      </c>
      <c r="AS64" s="17">
        <f t="shared" si="7"/>
        <v>0</v>
      </c>
    </row>
    <row r="65" spans="1:45" s="30" customFormat="1" ht="120" x14ac:dyDescent="0.2">
      <c r="A65" s="18">
        <v>32</v>
      </c>
      <c r="B65" s="29" t="s">
        <v>81</v>
      </c>
      <c r="C65" s="14">
        <f>SUM(D65:G65)</f>
        <v>878.57300000000032</v>
      </c>
      <c r="D65" s="14"/>
      <c r="E65" s="14">
        <v>878.57300000000032</v>
      </c>
      <c r="F65" s="14"/>
      <c r="G65" s="14"/>
      <c r="H65" s="14">
        <f>SUM(I65:L65)</f>
        <v>0</v>
      </c>
      <c r="I65" s="14"/>
      <c r="J65" s="14"/>
      <c r="K65" s="14"/>
      <c r="L65" s="14"/>
      <c r="M65" s="13">
        <f>N65+O65+P65+Q65+R65</f>
        <v>878.6</v>
      </c>
      <c r="N65" s="14"/>
      <c r="O65" s="14">
        <v>878.6</v>
      </c>
      <c r="P65" s="14"/>
      <c r="Q65" s="14"/>
      <c r="R65" s="14"/>
      <c r="S65" s="13">
        <f>T65+U65+V65+W65+X65</f>
        <v>878.57299999999998</v>
      </c>
      <c r="T65" s="14"/>
      <c r="U65" s="14">
        <v>878.57299999999998</v>
      </c>
      <c r="V65" s="14"/>
      <c r="W65" s="14"/>
      <c r="X65" s="14"/>
      <c r="Y65" s="13">
        <f>SUM(Z65:AD65)</f>
        <v>0</v>
      </c>
      <c r="Z65" s="14"/>
      <c r="AA65" s="14"/>
      <c r="AB65" s="14"/>
      <c r="AC65" s="14"/>
      <c r="AD65" s="14"/>
      <c r="AE65" s="14">
        <f>SUM(AF65:AI65)</f>
        <v>3.4106051316484809E-13</v>
      </c>
      <c r="AF65" s="14"/>
      <c r="AG65" s="14">
        <f t="shared" si="34"/>
        <v>3.4106051316484809E-13</v>
      </c>
      <c r="AH65" s="14"/>
      <c r="AI65" s="14"/>
      <c r="AJ65" s="13">
        <f>SUM(AK65:AN65)</f>
        <v>0</v>
      </c>
      <c r="AK65" s="14"/>
      <c r="AL65" s="14"/>
      <c r="AM65" s="14"/>
      <c r="AN65" s="14"/>
      <c r="AO65" s="20"/>
      <c r="AP65" s="20"/>
      <c r="AR65" s="17">
        <f>S65-Y65+H65-C65</f>
        <v>0</v>
      </c>
      <c r="AS65" s="17">
        <f t="shared" si="7"/>
        <v>-3.4106051316484809E-13</v>
      </c>
    </row>
    <row r="66" spans="1:45" s="30" customFormat="1" ht="180" x14ac:dyDescent="0.2">
      <c r="A66" s="18">
        <v>33</v>
      </c>
      <c r="B66" s="29" t="s">
        <v>82</v>
      </c>
      <c r="C66" s="14">
        <f t="shared" ref="C66" si="61">SUM(D66:G66)</f>
        <v>0.02</v>
      </c>
      <c r="D66" s="14"/>
      <c r="E66" s="14">
        <v>0.02</v>
      </c>
      <c r="F66" s="14"/>
      <c r="G66" s="14"/>
      <c r="H66" s="14">
        <f t="shared" ref="H66" si="62">SUM(I66:L66)</f>
        <v>0</v>
      </c>
      <c r="I66" s="14"/>
      <c r="J66" s="14"/>
      <c r="K66" s="14"/>
      <c r="L66" s="14"/>
      <c r="M66" s="13">
        <f t="shared" ref="M66" si="63">N66+O66+P66+Q66+R66</f>
        <v>0</v>
      </c>
      <c r="N66" s="14"/>
      <c r="O66" s="14"/>
      <c r="P66" s="14"/>
      <c r="Q66" s="14"/>
      <c r="R66" s="14"/>
      <c r="S66" s="13">
        <f t="shared" ref="S66" si="64">T66+U66+V66+W66+X66</f>
        <v>0</v>
      </c>
      <c r="T66" s="14"/>
      <c r="U66" s="14"/>
      <c r="V66" s="14"/>
      <c r="W66" s="14"/>
      <c r="X66" s="14"/>
      <c r="Y66" s="13">
        <f t="shared" ref="Y66" si="65">SUM(Z66:AD66)</f>
        <v>0</v>
      </c>
      <c r="Z66" s="14"/>
      <c r="AA66" s="14"/>
      <c r="AB66" s="14"/>
      <c r="AC66" s="14"/>
      <c r="AD66" s="14"/>
      <c r="AE66" s="14">
        <f>SUM(AF66:AI66)</f>
        <v>0.02</v>
      </c>
      <c r="AF66" s="14"/>
      <c r="AG66" s="14">
        <f t="shared" si="34"/>
        <v>0.02</v>
      </c>
      <c r="AH66" s="14"/>
      <c r="AI66" s="14"/>
      <c r="AJ66" s="13">
        <f>SUM(AK66:AN66)</f>
        <v>0</v>
      </c>
      <c r="AK66" s="14"/>
      <c r="AL66" s="14"/>
      <c r="AM66" s="14"/>
      <c r="AN66" s="14"/>
      <c r="AO66" s="20"/>
      <c r="AP66" s="20"/>
      <c r="AR66" s="17">
        <f t="shared" ref="AR66" si="66">S66-Y66+H66-C66</f>
        <v>-0.02</v>
      </c>
      <c r="AS66" s="17">
        <f t="shared" si="7"/>
        <v>-0.02</v>
      </c>
    </row>
    <row r="67" spans="1:45" s="30" customFormat="1" ht="53.25" customHeight="1" x14ac:dyDescent="0.2">
      <c r="A67" s="18">
        <v>34</v>
      </c>
      <c r="B67" s="29" t="s">
        <v>80</v>
      </c>
      <c r="C67" s="14">
        <f t="shared" si="43"/>
        <v>0</v>
      </c>
      <c r="D67" s="14"/>
      <c r="E67" s="14"/>
      <c r="F67" s="14"/>
      <c r="G67" s="14"/>
      <c r="H67" s="14">
        <f t="shared" si="45"/>
        <v>0</v>
      </c>
      <c r="I67" s="14"/>
      <c r="J67" s="14"/>
      <c r="K67" s="14"/>
      <c r="L67" s="14"/>
      <c r="M67" s="13">
        <f t="shared" si="37"/>
        <v>292.60000000000002</v>
      </c>
      <c r="N67" s="14"/>
      <c r="O67" s="14">
        <v>292.60000000000002</v>
      </c>
      <c r="P67" s="14"/>
      <c r="Q67" s="14"/>
      <c r="R67" s="14"/>
      <c r="S67" s="13">
        <f t="shared" si="38"/>
        <v>0</v>
      </c>
      <c r="T67" s="14"/>
      <c r="U67" s="14"/>
      <c r="V67" s="14"/>
      <c r="W67" s="14"/>
      <c r="X67" s="14"/>
      <c r="Y67" s="13">
        <f t="shared" si="39"/>
        <v>0</v>
      </c>
      <c r="Z67" s="14"/>
      <c r="AA67" s="14"/>
      <c r="AB67" s="14"/>
      <c r="AC67" s="14"/>
      <c r="AD67" s="14"/>
      <c r="AE67" s="14">
        <f>SUM(AF67:AI67)</f>
        <v>0</v>
      </c>
      <c r="AF67" s="14"/>
      <c r="AG67" s="14">
        <f t="shared" si="34"/>
        <v>0</v>
      </c>
      <c r="AH67" s="14"/>
      <c r="AI67" s="14"/>
      <c r="AJ67" s="13">
        <f>SUM(AK67:AN67)</f>
        <v>0</v>
      </c>
      <c r="AK67" s="14"/>
      <c r="AL67" s="14"/>
      <c r="AM67" s="14"/>
      <c r="AN67" s="14"/>
      <c r="AO67" s="20"/>
      <c r="AP67" s="20"/>
      <c r="AR67" s="17">
        <f t="shared" si="13"/>
        <v>0</v>
      </c>
      <c r="AS67" s="17">
        <f t="shared" si="7"/>
        <v>0</v>
      </c>
    </row>
    <row r="68" spans="1:45" s="21" customFormat="1" ht="23.25" customHeight="1" x14ac:dyDescent="0.2">
      <c r="A68" s="18"/>
      <c r="B68" s="22" t="s">
        <v>83</v>
      </c>
      <c r="C68" s="13">
        <f t="shared" si="43"/>
        <v>812.2729999999998</v>
      </c>
      <c r="D68" s="13">
        <f>D69</f>
        <v>0</v>
      </c>
      <c r="E68" s="13">
        <f>E69</f>
        <v>812.2729999999998</v>
      </c>
      <c r="F68" s="13">
        <f>F69</f>
        <v>0</v>
      </c>
      <c r="G68" s="13">
        <f>G69</f>
        <v>0</v>
      </c>
      <c r="H68" s="13">
        <f t="shared" si="45"/>
        <v>0</v>
      </c>
      <c r="I68" s="13">
        <f>I69</f>
        <v>0</v>
      </c>
      <c r="J68" s="13">
        <f>J69</f>
        <v>0</v>
      </c>
      <c r="K68" s="13">
        <f>K69</f>
        <v>0</v>
      </c>
      <c r="L68" s="13">
        <f>L69</f>
        <v>0</v>
      </c>
      <c r="M68" s="13">
        <f t="shared" si="37"/>
        <v>381092.5</v>
      </c>
      <c r="N68" s="13">
        <f>N69</f>
        <v>140000</v>
      </c>
      <c r="O68" s="13">
        <f>O69</f>
        <v>241092.5</v>
      </c>
      <c r="P68" s="13">
        <f>P69</f>
        <v>0</v>
      </c>
      <c r="Q68" s="13">
        <f>Q69</f>
        <v>0</v>
      </c>
      <c r="R68" s="13">
        <f>R69</f>
        <v>0</v>
      </c>
      <c r="S68" s="13">
        <f t="shared" si="38"/>
        <v>111345.129</v>
      </c>
      <c r="T68" s="13">
        <f>T69</f>
        <v>60000</v>
      </c>
      <c r="U68" s="13">
        <f>U69</f>
        <v>51345.129000000001</v>
      </c>
      <c r="V68" s="13">
        <f>V69</f>
        <v>0</v>
      </c>
      <c r="W68" s="13">
        <f>W69</f>
        <v>0</v>
      </c>
      <c r="X68" s="13">
        <f>X69</f>
        <v>0</v>
      </c>
      <c r="Y68" s="13">
        <f t="shared" si="39"/>
        <v>155299.91700000002</v>
      </c>
      <c r="Z68" s="13">
        <f>Z69</f>
        <v>77526.244000000006</v>
      </c>
      <c r="AA68" s="13">
        <f>AA69</f>
        <v>77773.67300000001</v>
      </c>
      <c r="AB68" s="13">
        <f>AB69</f>
        <v>0</v>
      </c>
      <c r="AC68" s="13">
        <f>AC69</f>
        <v>0</v>
      </c>
      <c r="AD68" s="13">
        <f>AD69</f>
        <v>0</v>
      </c>
      <c r="AE68" s="14">
        <f t="shared" si="57"/>
        <v>44767.061000000009</v>
      </c>
      <c r="AF68" s="13">
        <f>AF69</f>
        <v>17526.243999999999</v>
      </c>
      <c r="AG68" s="13">
        <f t="shared" si="34"/>
        <v>27240.81700000001</v>
      </c>
      <c r="AH68" s="13">
        <f>AH69</f>
        <v>0</v>
      </c>
      <c r="AI68" s="13">
        <f>AI69</f>
        <v>0</v>
      </c>
      <c r="AJ68" s="13">
        <f t="shared" si="59"/>
        <v>0</v>
      </c>
      <c r="AK68" s="13">
        <f>AK69</f>
        <v>0</v>
      </c>
      <c r="AL68" s="13">
        <f>AL69</f>
        <v>0</v>
      </c>
      <c r="AM68" s="13">
        <f>AM69</f>
        <v>0</v>
      </c>
      <c r="AN68" s="13">
        <f>AN69</f>
        <v>0</v>
      </c>
      <c r="AO68" s="20"/>
      <c r="AP68" s="20"/>
      <c r="AR68" s="17">
        <f t="shared" si="13"/>
        <v>-44767.061000000016</v>
      </c>
      <c r="AS68" s="17">
        <f t="shared" si="7"/>
        <v>-44767.061000000009</v>
      </c>
    </row>
    <row r="69" spans="1:45" s="21" customFormat="1" ht="42.75" x14ac:dyDescent="0.2">
      <c r="A69" s="18"/>
      <c r="B69" s="22" t="s">
        <v>84</v>
      </c>
      <c r="C69" s="13">
        <f>D69+E69+F69+G69</f>
        <v>812.2729999999998</v>
      </c>
      <c r="D69" s="13">
        <f t="shared" ref="D69:G70" si="67">D70</f>
        <v>0</v>
      </c>
      <c r="E69" s="13">
        <f t="shared" si="67"/>
        <v>812.2729999999998</v>
      </c>
      <c r="F69" s="13">
        <f t="shared" si="67"/>
        <v>0</v>
      </c>
      <c r="G69" s="13">
        <f t="shared" si="67"/>
        <v>0</v>
      </c>
      <c r="H69" s="13">
        <f>I69+J69+K69+L69</f>
        <v>0</v>
      </c>
      <c r="I69" s="13">
        <f t="shared" ref="I69:L70" si="68">I70</f>
        <v>0</v>
      </c>
      <c r="J69" s="13">
        <f t="shared" si="68"/>
        <v>0</v>
      </c>
      <c r="K69" s="13">
        <f t="shared" si="68"/>
        <v>0</v>
      </c>
      <c r="L69" s="13">
        <f t="shared" si="68"/>
        <v>0</v>
      </c>
      <c r="M69" s="13">
        <f t="shared" si="37"/>
        <v>381092.5</v>
      </c>
      <c r="N69" s="13">
        <f t="shared" ref="N69:R70" si="69">N70</f>
        <v>140000</v>
      </c>
      <c r="O69" s="13">
        <f t="shared" si="69"/>
        <v>241092.5</v>
      </c>
      <c r="P69" s="13">
        <f t="shared" si="69"/>
        <v>0</v>
      </c>
      <c r="Q69" s="13">
        <f t="shared" si="69"/>
        <v>0</v>
      </c>
      <c r="R69" s="13">
        <f t="shared" si="69"/>
        <v>0</v>
      </c>
      <c r="S69" s="13">
        <f t="shared" si="38"/>
        <v>111345.129</v>
      </c>
      <c r="T69" s="13">
        <f t="shared" ref="T69:X70" si="70">T70</f>
        <v>60000</v>
      </c>
      <c r="U69" s="13">
        <f t="shared" si="70"/>
        <v>51345.129000000001</v>
      </c>
      <c r="V69" s="13">
        <f t="shared" si="70"/>
        <v>0</v>
      </c>
      <c r="W69" s="13">
        <f t="shared" si="70"/>
        <v>0</v>
      </c>
      <c r="X69" s="13">
        <f t="shared" si="70"/>
        <v>0</v>
      </c>
      <c r="Y69" s="13">
        <f t="shared" si="39"/>
        <v>155299.91700000002</v>
      </c>
      <c r="Z69" s="13">
        <f t="shared" ref="Z69:AD70" si="71">Z70</f>
        <v>77526.244000000006</v>
      </c>
      <c r="AA69" s="13">
        <f t="shared" si="71"/>
        <v>77773.67300000001</v>
      </c>
      <c r="AB69" s="13">
        <f t="shared" si="71"/>
        <v>0</v>
      </c>
      <c r="AC69" s="13">
        <f t="shared" si="71"/>
        <v>0</v>
      </c>
      <c r="AD69" s="13">
        <f t="shared" si="71"/>
        <v>0</v>
      </c>
      <c r="AE69" s="14">
        <f>AF69+AG69+AH69+AI69</f>
        <v>44767.061000000009</v>
      </c>
      <c r="AF69" s="13">
        <f t="shared" ref="AF69:AI70" si="72">AF70</f>
        <v>17526.243999999999</v>
      </c>
      <c r="AG69" s="13">
        <f t="shared" si="34"/>
        <v>27240.81700000001</v>
      </c>
      <c r="AH69" s="13">
        <f t="shared" si="72"/>
        <v>0</v>
      </c>
      <c r="AI69" s="13">
        <f t="shared" si="72"/>
        <v>0</v>
      </c>
      <c r="AJ69" s="13">
        <f>AK69+AL69+AM69+AN69</f>
        <v>0</v>
      </c>
      <c r="AK69" s="13">
        <f t="shared" ref="AK69:AN70" si="73">AK70</f>
        <v>0</v>
      </c>
      <c r="AL69" s="13">
        <f t="shared" si="73"/>
        <v>0</v>
      </c>
      <c r="AM69" s="13">
        <f t="shared" si="73"/>
        <v>0</v>
      </c>
      <c r="AN69" s="13">
        <f t="shared" si="73"/>
        <v>0</v>
      </c>
      <c r="AO69" s="20"/>
      <c r="AP69" s="20"/>
      <c r="AR69" s="17">
        <f t="shared" si="13"/>
        <v>-44767.061000000016</v>
      </c>
      <c r="AS69" s="17">
        <f t="shared" si="7"/>
        <v>-44767.061000000009</v>
      </c>
    </row>
    <row r="70" spans="1:45" s="21" customFormat="1" ht="94.5" customHeight="1" x14ac:dyDescent="0.2">
      <c r="A70" s="18"/>
      <c r="B70" s="12" t="s">
        <v>85</v>
      </c>
      <c r="C70" s="13">
        <f>C71</f>
        <v>812.2729999999998</v>
      </c>
      <c r="D70" s="13">
        <f t="shared" si="67"/>
        <v>0</v>
      </c>
      <c r="E70" s="13">
        <f t="shared" si="67"/>
        <v>812.2729999999998</v>
      </c>
      <c r="F70" s="13">
        <f t="shared" si="67"/>
        <v>0</v>
      </c>
      <c r="G70" s="13">
        <f t="shared" si="67"/>
        <v>0</v>
      </c>
      <c r="H70" s="13">
        <f>H71+H72+H73+H82+H83</f>
        <v>0</v>
      </c>
      <c r="I70" s="13">
        <f t="shared" si="68"/>
        <v>0</v>
      </c>
      <c r="J70" s="13">
        <f t="shared" si="68"/>
        <v>0</v>
      </c>
      <c r="K70" s="13">
        <f t="shared" si="68"/>
        <v>0</v>
      </c>
      <c r="L70" s="13">
        <f t="shared" si="68"/>
        <v>0</v>
      </c>
      <c r="M70" s="13">
        <f>M71+M72+M73+M82+M83</f>
        <v>544980.30000000005</v>
      </c>
      <c r="N70" s="13">
        <f t="shared" si="69"/>
        <v>140000</v>
      </c>
      <c r="O70" s="13">
        <f t="shared" si="69"/>
        <v>241092.5</v>
      </c>
      <c r="P70" s="13">
        <f t="shared" si="69"/>
        <v>0</v>
      </c>
      <c r="Q70" s="13">
        <f t="shared" si="69"/>
        <v>0</v>
      </c>
      <c r="R70" s="13">
        <f t="shared" si="69"/>
        <v>0</v>
      </c>
      <c r="S70" s="13">
        <f>S71+S72+S73+S82+S83</f>
        <v>136817.44700000001</v>
      </c>
      <c r="T70" s="13">
        <f t="shared" si="70"/>
        <v>60000</v>
      </c>
      <c r="U70" s="13">
        <f t="shared" si="70"/>
        <v>51345.129000000001</v>
      </c>
      <c r="V70" s="13">
        <f t="shared" si="70"/>
        <v>0</v>
      </c>
      <c r="W70" s="13">
        <f t="shared" si="70"/>
        <v>0</v>
      </c>
      <c r="X70" s="13">
        <f t="shared" si="70"/>
        <v>0</v>
      </c>
      <c r="Y70" s="13">
        <f>Y71+Y72+Y73+Y82+Y83</f>
        <v>197790.86900000001</v>
      </c>
      <c r="Z70" s="13">
        <f t="shared" si="71"/>
        <v>77526.244000000006</v>
      </c>
      <c r="AA70" s="13">
        <f t="shared" si="71"/>
        <v>77773.67300000001</v>
      </c>
      <c r="AB70" s="13">
        <f t="shared" si="71"/>
        <v>0</v>
      </c>
      <c r="AC70" s="13">
        <f t="shared" si="71"/>
        <v>0</v>
      </c>
      <c r="AD70" s="13">
        <f t="shared" si="71"/>
        <v>0</v>
      </c>
      <c r="AE70" s="14">
        <f>AE71+AE72+AE73+AE82+AE83</f>
        <v>62597.968000000008</v>
      </c>
      <c r="AF70" s="13">
        <f t="shared" si="72"/>
        <v>17526.243999999999</v>
      </c>
      <c r="AG70" s="13">
        <f t="shared" si="34"/>
        <v>27240.81700000001</v>
      </c>
      <c r="AH70" s="13">
        <f t="shared" si="72"/>
        <v>0</v>
      </c>
      <c r="AI70" s="13">
        <f t="shared" si="72"/>
        <v>0</v>
      </c>
      <c r="AJ70" s="13">
        <f>AJ71+AJ72+AJ73+AJ82+AJ83</f>
        <v>0</v>
      </c>
      <c r="AK70" s="13">
        <f t="shared" si="73"/>
        <v>0</v>
      </c>
      <c r="AL70" s="13">
        <f t="shared" si="73"/>
        <v>0</v>
      </c>
      <c r="AM70" s="13">
        <f t="shared" si="73"/>
        <v>0</v>
      </c>
      <c r="AN70" s="13">
        <f t="shared" si="73"/>
        <v>0</v>
      </c>
      <c r="AO70" s="20"/>
      <c r="AP70" s="20"/>
      <c r="AR70" s="17">
        <f t="shared" si="13"/>
        <v>-61785.694999999992</v>
      </c>
      <c r="AS70" s="17">
        <f t="shared" si="7"/>
        <v>-62597.968000000008</v>
      </c>
    </row>
    <row r="71" spans="1:45" s="28" customFormat="1" ht="60" x14ac:dyDescent="0.2">
      <c r="A71" s="24"/>
      <c r="B71" s="25" t="s">
        <v>86</v>
      </c>
      <c r="C71" s="26">
        <f t="shared" ref="C71:C82" si="74">SUM(D71:G71)</f>
        <v>812.2729999999998</v>
      </c>
      <c r="D71" s="26">
        <f>SUM(D72:D83)</f>
        <v>0</v>
      </c>
      <c r="E71" s="26">
        <f>SUM(E72:E83)</f>
        <v>812.2729999999998</v>
      </c>
      <c r="F71" s="26">
        <f>SUM(F72:F83)</f>
        <v>0</v>
      </c>
      <c r="G71" s="26">
        <f>SUM(G72:G83)</f>
        <v>0</v>
      </c>
      <c r="H71" s="26">
        <f t="shared" ref="H71:H82" si="75">SUM(I71:L71)</f>
        <v>0</v>
      </c>
      <c r="I71" s="26">
        <f>SUM(I72:I83)</f>
        <v>0</v>
      </c>
      <c r="J71" s="26">
        <f>SUM(J72:J83)</f>
        <v>0</v>
      </c>
      <c r="K71" s="26">
        <f>SUM(K72:K83)</f>
        <v>0</v>
      </c>
      <c r="L71" s="26">
        <f>SUM(L72:L83)</f>
        <v>0</v>
      </c>
      <c r="M71" s="26">
        <f t="shared" ref="M71:M82" si="76">N71+O71+P71+Q71+R71</f>
        <v>381092.5</v>
      </c>
      <c r="N71" s="26">
        <f>SUM(N72:N83)</f>
        <v>140000</v>
      </c>
      <c r="O71" s="26">
        <f>SUM(O72:O83)</f>
        <v>241092.5</v>
      </c>
      <c r="P71" s="26">
        <f>SUM(P72:P83)</f>
        <v>0</v>
      </c>
      <c r="Q71" s="26">
        <f>SUM(Q72:Q83)</f>
        <v>0</v>
      </c>
      <c r="R71" s="26">
        <f>SUM(R72:R83)</f>
        <v>0</v>
      </c>
      <c r="S71" s="26">
        <f t="shared" ref="S71:S82" si="77">T71+U71+V71+W71+X71</f>
        <v>111345.129</v>
      </c>
      <c r="T71" s="26">
        <f>SUM(T72:T83)</f>
        <v>60000</v>
      </c>
      <c r="U71" s="26">
        <f>SUM(U72:U83)</f>
        <v>51345.129000000001</v>
      </c>
      <c r="V71" s="26">
        <f>SUM(V72:V83)</f>
        <v>0</v>
      </c>
      <c r="W71" s="26">
        <f>SUM(W72:W83)</f>
        <v>0</v>
      </c>
      <c r="X71" s="26">
        <f>SUM(X72:X83)</f>
        <v>0</v>
      </c>
      <c r="Y71" s="26">
        <f t="shared" ref="Y71:Y82" si="78">SUM(Z71:AD71)</f>
        <v>155299.91700000002</v>
      </c>
      <c r="Z71" s="26">
        <f>SUM(Z72:Z83)</f>
        <v>77526.244000000006</v>
      </c>
      <c r="AA71" s="26">
        <f>SUM(AA72:AA83)</f>
        <v>77773.67300000001</v>
      </c>
      <c r="AB71" s="26">
        <f>SUM(AB72:AB83)</f>
        <v>0</v>
      </c>
      <c r="AC71" s="26">
        <f>SUM(AC72:AC83)</f>
        <v>0</v>
      </c>
      <c r="AD71" s="26">
        <f>SUM(AD72:AD83)</f>
        <v>0</v>
      </c>
      <c r="AE71" s="27">
        <f t="shared" ref="AE71:AE82" si="79">SUM(AF71:AI71)</f>
        <v>44767.061000000009</v>
      </c>
      <c r="AF71" s="26">
        <f>SUM(AF72:AF83)</f>
        <v>17526.243999999999</v>
      </c>
      <c r="AG71" s="13">
        <f t="shared" si="34"/>
        <v>27240.81700000001</v>
      </c>
      <c r="AH71" s="26">
        <f>SUM(AH72:AH83)</f>
        <v>0</v>
      </c>
      <c r="AI71" s="26">
        <f>SUM(AI72:AI83)</f>
        <v>0</v>
      </c>
      <c r="AJ71" s="26">
        <f t="shared" ref="AJ71:AJ82" si="80">SUM(AK71:AN71)</f>
        <v>0</v>
      </c>
      <c r="AK71" s="26">
        <f>SUM(AK72:AK83)</f>
        <v>0</v>
      </c>
      <c r="AL71" s="26">
        <f>SUM(AL72:AL83)</f>
        <v>0</v>
      </c>
      <c r="AM71" s="26">
        <f>SUM(AM72:AM83)</f>
        <v>0</v>
      </c>
      <c r="AN71" s="26">
        <f>SUM(AN72:AN83)</f>
        <v>0</v>
      </c>
      <c r="AO71" s="33"/>
      <c r="AP71" s="33"/>
      <c r="AR71" s="17">
        <f t="shared" si="13"/>
        <v>-44767.061000000016</v>
      </c>
      <c r="AS71" s="17">
        <f t="shared" si="7"/>
        <v>-44767.061000000009</v>
      </c>
    </row>
    <row r="72" spans="1:45" s="30" customFormat="1" ht="60" x14ac:dyDescent="0.2">
      <c r="A72" s="18">
        <v>35</v>
      </c>
      <c r="B72" s="29" t="s">
        <v>87</v>
      </c>
      <c r="C72" s="14">
        <f t="shared" si="74"/>
        <v>0</v>
      </c>
      <c r="D72" s="14"/>
      <c r="E72" s="14"/>
      <c r="F72" s="14"/>
      <c r="G72" s="14"/>
      <c r="H72" s="14">
        <f t="shared" si="75"/>
        <v>0</v>
      </c>
      <c r="I72" s="14"/>
      <c r="J72" s="14"/>
      <c r="K72" s="14"/>
      <c r="L72" s="14"/>
      <c r="M72" s="13">
        <f t="shared" si="76"/>
        <v>13071.4</v>
      </c>
      <c r="N72" s="14"/>
      <c r="O72" s="14">
        <v>13071.4</v>
      </c>
      <c r="P72" s="14"/>
      <c r="Q72" s="14"/>
      <c r="R72" s="14"/>
      <c r="S72" s="13">
        <f t="shared" si="77"/>
        <v>13071.334999999999</v>
      </c>
      <c r="T72" s="14"/>
      <c r="U72" s="14">
        <v>13071.334999999999</v>
      </c>
      <c r="V72" s="14"/>
      <c r="W72" s="14"/>
      <c r="X72" s="14"/>
      <c r="Y72" s="13">
        <f t="shared" si="78"/>
        <v>13071.334999999999</v>
      </c>
      <c r="Z72" s="14"/>
      <c r="AA72" s="14">
        <v>13071.334999999999</v>
      </c>
      <c r="AB72" s="14"/>
      <c r="AC72" s="14"/>
      <c r="AD72" s="14"/>
      <c r="AE72" s="14">
        <f t="shared" si="79"/>
        <v>0</v>
      </c>
      <c r="AF72" s="14"/>
      <c r="AG72" s="13">
        <f t="shared" si="34"/>
        <v>0</v>
      </c>
      <c r="AH72" s="14"/>
      <c r="AI72" s="14"/>
      <c r="AJ72" s="13">
        <f t="shared" si="80"/>
        <v>0</v>
      </c>
      <c r="AK72" s="14"/>
      <c r="AL72" s="14"/>
      <c r="AM72" s="14"/>
      <c r="AN72" s="14"/>
      <c r="AO72" s="20"/>
      <c r="AP72" s="20" t="s">
        <v>88</v>
      </c>
      <c r="AR72" s="17">
        <f t="shared" si="13"/>
        <v>0</v>
      </c>
      <c r="AS72" s="17">
        <f t="shared" si="7"/>
        <v>0</v>
      </c>
    </row>
    <row r="73" spans="1:45" s="30" customFormat="1" ht="75" x14ac:dyDescent="0.2">
      <c r="A73" s="18">
        <v>36</v>
      </c>
      <c r="B73" s="29" t="s">
        <v>89</v>
      </c>
      <c r="C73" s="14">
        <f t="shared" si="74"/>
        <v>0</v>
      </c>
      <c r="D73" s="14"/>
      <c r="E73" s="14"/>
      <c r="F73" s="14"/>
      <c r="G73" s="14"/>
      <c r="H73" s="14">
        <f t="shared" si="75"/>
        <v>0</v>
      </c>
      <c r="I73" s="14"/>
      <c r="J73" s="14"/>
      <c r="K73" s="14"/>
      <c r="L73" s="14"/>
      <c r="M73" s="13">
        <f t="shared" si="76"/>
        <v>3000</v>
      </c>
      <c r="N73" s="14"/>
      <c r="O73" s="14">
        <v>3000</v>
      </c>
      <c r="P73" s="14"/>
      <c r="Q73" s="14"/>
      <c r="R73" s="14"/>
      <c r="S73" s="13">
        <f t="shared" si="77"/>
        <v>0</v>
      </c>
      <c r="T73" s="14"/>
      <c r="U73" s="14"/>
      <c r="V73" s="14"/>
      <c r="W73" s="14"/>
      <c r="X73" s="14"/>
      <c r="Y73" s="13">
        <f t="shared" si="78"/>
        <v>0</v>
      </c>
      <c r="Z73" s="14"/>
      <c r="AA73" s="14"/>
      <c r="AB73" s="14"/>
      <c r="AC73" s="14"/>
      <c r="AD73" s="14"/>
      <c r="AE73" s="14">
        <f t="shared" si="79"/>
        <v>0</v>
      </c>
      <c r="AF73" s="14"/>
      <c r="AG73" s="13">
        <f t="shared" si="34"/>
        <v>0</v>
      </c>
      <c r="AH73" s="14"/>
      <c r="AI73" s="14"/>
      <c r="AJ73" s="13">
        <f t="shared" si="80"/>
        <v>0</v>
      </c>
      <c r="AK73" s="14"/>
      <c r="AL73" s="14"/>
      <c r="AM73" s="14"/>
      <c r="AN73" s="14"/>
      <c r="AO73" s="20"/>
      <c r="AP73" s="20"/>
      <c r="AR73" s="17">
        <f t="shared" si="13"/>
        <v>0</v>
      </c>
      <c r="AS73" s="17">
        <f t="shared" si="7"/>
        <v>0</v>
      </c>
    </row>
    <row r="74" spans="1:45" s="30" customFormat="1" ht="51" customHeight="1" x14ac:dyDescent="0.2">
      <c r="A74" s="18">
        <v>37</v>
      </c>
      <c r="B74" s="29" t="s">
        <v>90</v>
      </c>
      <c r="C74" s="14">
        <f t="shared" si="74"/>
        <v>0</v>
      </c>
      <c r="D74" s="14"/>
      <c r="E74" s="14"/>
      <c r="F74" s="14"/>
      <c r="G74" s="14"/>
      <c r="H74" s="14">
        <f t="shared" si="75"/>
        <v>0</v>
      </c>
      <c r="I74" s="14"/>
      <c r="J74" s="14"/>
      <c r="K74" s="14"/>
      <c r="L74" s="14"/>
      <c r="M74" s="13">
        <f t="shared" si="76"/>
        <v>210830</v>
      </c>
      <c r="N74" s="14">
        <v>140000</v>
      </c>
      <c r="O74" s="14">
        <v>70830</v>
      </c>
      <c r="P74" s="14"/>
      <c r="Q74" s="14"/>
      <c r="R74" s="14"/>
      <c r="S74" s="13">
        <f t="shared" si="77"/>
        <v>85714.285999999993</v>
      </c>
      <c r="T74" s="14">
        <v>60000</v>
      </c>
      <c r="U74" s="14">
        <v>25714.286</v>
      </c>
      <c r="V74" s="14"/>
      <c r="W74" s="14"/>
      <c r="X74" s="14"/>
      <c r="Y74" s="13">
        <f t="shared" si="78"/>
        <v>112650.44</v>
      </c>
      <c r="Z74" s="14">
        <v>77526.244000000006</v>
      </c>
      <c r="AA74" s="14">
        <v>35124.196000000004</v>
      </c>
      <c r="AB74" s="14"/>
      <c r="AC74" s="14"/>
      <c r="AD74" s="14"/>
      <c r="AE74" s="14">
        <f t="shared" si="79"/>
        <v>26936.154000000002</v>
      </c>
      <c r="AF74" s="14">
        <v>17526.243999999999</v>
      </c>
      <c r="AG74" s="13">
        <f t="shared" si="34"/>
        <v>9409.9100000000035</v>
      </c>
      <c r="AH74" s="14"/>
      <c r="AI74" s="14"/>
      <c r="AJ74" s="13">
        <f t="shared" si="80"/>
        <v>0</v>
      </c>
      <c r="AK74" s="14"/>
      <c r="AL74" s="14"/>
      <c r="AM74" s="14"/>
      <c r="AN74" s="14"/>
      <c r="AO74" s="20"/>
      <c r="AP74" s="20"/>
      <c r="AR74" s="17">
        <f t="shared" si="13"/>
        <v>-26936.15400000001</v>
      </c>
      <c r="AS74" s="17">
        <f t="shared" si="7"/>
        <v>-26936.154000000002</v>
      </c>
    </row>
    <row r="75" spans="1:45" s="30" customFormat="1" ht="93.75" hidden="1" customHeight="1" x14ac:dyDescent="0.2">
      <c r="A75" s="18">
        <v>37</v>
      </c>
      <c r="B75" s="29" t="s">
        <v>91</v>
      </c>
      <c r="C75" s="14">
        <f t="shared" si="74"/>
        <v>0</v>
      </c>
      <c r="D75" s="14"/>
      <c r="E75" s="14"/>
      <c r="F75" s="14"/>
      <c r="G75" s="14"/>
      <c r="H75" s="14">
        <f t="shared" si="75"/>
        <v>0</v>
      </c>
      <c r="I75" s="14"/>
      <c r="J75" s="14"/>
      <c r="K75" s="14"/>
      <c r="L75" s="14"/>
      <c r="M75" s="13">
        <f t="shared" si="76"/>
        <v>0</v>
      </c>
      <c r="N75" s="14"/>
      <c r="O75" s="14"/>
      <c r="P75" s="14"/>
      <c r="Q75" s="14"/>
      <c r="R75" s="14"/>
      <c r="S75" s="13">
        <f t="shared" si="77"/>
        <v>0</v>
      </c>
      <c r="T75" s="14"/>
      <c r="U75" s="14"/>
      <c r="V75" s="14"/>
      <c r="W75" s="14"/>
      <c r="X75" s="14"/>
      <c r="Y75" s="13">
        <f t="shared" si="78"/>
        <v>0</v>
      </c>
      <c r="Z75" s="14"/>
      <c r="AA75" s="14"/>
      <c r="AB75" s="14"/>
      <c r="AC75" s="14"/>
      <c r="AD75" s="14"/>
      <c r="AE75" s="14">
        <f t="shared" si="79"/>
        <v>0</v>
      </c>
      <c r="AF75" s="14"/>
      <c r="AG75" s="13">
        <f t="shared" si="34"/>
        <v>0</v>
      </c>
      <c r="AH75" s="14"/>
      <c r="AI75" s="14"/>
      <c r="AJ75" s="13">
        <f t="shared" si="80"/>
        <v>0</v>
      </c>
      <c r="AK75" s="14"/>
      <c r="AL75" s="14"/>
      <c r="AM75" s="14"/>
      <c r="AN75" s="14"/>
      <c r="AO75" s="20"/>
      <c r="AP75" s="20"/>
      <c r="AR75" s="17">
        <f>S75-Y75+H75-C75</f>
        <v>0</v>
      </c>
      <c r="AS75" s="17">
        <f t="shared" ref="AS75:AS141" si="81">AJ75-AE75</f>
        <v>0</v>
      </c>
    </row>
    <row r="76" spans="1:45" s="30" customFormat="1" ht="80.25" customHeight="1" x14ac:dyDescent="0.2">
      <c r="A76" s="18">
        <v>38</v>
      </c>
      <c r="B76" s="29" t="s">
        <v>92</v>
      </c>
      <c r="C76" s="14">
        <f t="shared" si="74"/>
        <v>0</v>
      </c>
      <c r="D76" s="14"/>
      <c r="E76" s="14"/>
      <c r="F76" s="14"/>
      <c r="G76" s="14"/>
      <c r="H76" s="14">
        <f t="shared" si="75"/>
        <v>0</v>
      </c>
      <c r="I76" s="14"/>
      <c r="J76" s="14"/>
      <c r="K76" s="14"/>
      <c r="L76" s="14"/>
      <c r="M76" s="13">
        <f t="shared" si="76"/>
        <v>4000</v>
      </c>
      <c r="N76" s="14"/>
      <c r="O76" s="14">
        <v>4000</v>
      </c>
      <c r="P76" s="14"/>
      <c r="Q76" s="14"/>
      <c r="R76" s="14"/>
      <c r="S76" s="13">
        <f t="shared" si="77"/>
        <v>0</v>
      </c>
      <c r="T76" s="14"/>
      <c r="U76" s="14"/>
      <c r="V76" s="14"/>
      <c r="W76" s="14"/>
      <c r="X76" s="14"/>
      <c r="Y76" s="13">
        <f t="shared" si="78"/>
        <v>0</v>
      </c>
      <c r="Z76" s="14"/>
      <c r="AA76" s="14"/>
      <c r="AB76" s="14"/>
      <c r="AC76" s="14"/>
      <c r="AD76" s="14"/>
      <c r="AE76" s="14">
        <f t="shared" si="79"/>
        <v>0</v>
      </c>
      <c r="AF76" s="14"/>
      <c r="AG76" s="13">
        <f t="shared" si="34"/>
        <v>0</v>
      </c>
      <c r="AH76" s="14"/>
      <c r="AI76" s="14"/>
      <c r="AJ76" s="13">
        <f t="shared" si="80"/>
        <v>0</v>
      </c>
      <c r="AK76" s="14"/>
      <c r="AL76" s="14"/>
      <c r="AM76" s="14"/>
      <c r="AN76" s="14"/>
      <c r="AO76" s="20"/>
      <c r="AP76" s="20"/>
      <c r="AR76" s="17">
        <f>S76-Y76+H76-C76</f>
        <v>0</v>
      </c>
      <c r="AS76" s="17">
        <f t="shared" si="81"/>
        <v>0</v>
      </c>
    </row>
    <row r="77" spans="1:45" s="30" customFormat="1" ht="43.5" hidden="1" customHeight="1" x14ac:dyDescent="0.2">
      <c r="A77" s="18">
        <v>39</v>
      </c>
      <c r="B77" s="29" t="s">
        <v>93</v>
      </c>
      <c r="C77" s="14">
        <f t="shared" si="74"/>
        <v>0</v>
      </c>
      <c r="D77" s="14"/>
      <c r="E77" s="14"/>
      <c r="F77" s="14"/>
      <c r="G77" s="14"/>
      <c r="H77" s="14">
        <f t="shared" si="75"/>
        <v>0</v>
      </c>
      <c r="I77" s="14"/>
      <c r="J77" s="14"/>
      <c r="K77" s="14"/>
      <c r="L77" s="14"/>
      <c r="M77" s="13">
        <f t="shared" si="76"/>
        <v>0</v>
      </c>
      <c r="N77" s="14"/>
      <c r="O77" s="14"/>
      <c r="P77" s="14"/>
      <c r="Q77" s="14"/>
      <c r="R77" s="14"/>
      <c r="S77" s="13">
        <f t="shared" si="77"/>
        <v>0</v>
      </c>
      <c r="T77" s="14"/>
      <c r="U77" s="14"/>
      <c r="V77" s="14"/>
      <c r="W77" s="14"/>
      <c r="X77" s="14"/>
      <c r="Y77" s="13">
        <f t="shared" si="78"/>
        <v>0</v>
      </c>
      <c r="Z77" s="14"/>
      <c r="AA77" s="14"/>
      <c r="AB77" s="14"/>
      <c r="AC77" s="14"/>
      <c r="AD77" s="14"/>
      <c r="AE77" s="14">
        <f t="shared" si="79"/>
        <v>0</v>
      </c>
      <c r="AF77" s="14"/>
      <c r="AG77" s="13">
        <f t="shared" si="34"/>
        <v>0</v>
      </c>
      <c r="AH77" s="14"/>
      <c r="AI77" s="14"/>
      <c r="AJ77" s="13">
        <f t="shared" si="80"/>
        <v>0</v>
      </c>
      <c r="AK77" s="14"/>
      <c r="AL77" s="14"/>
      <c r="AM77" s="14"/>
      <c r="AN77" s="14"/>
      <c r="AO77" s="20"/>
      <c r="AP77" s="20"/>
      <c r="AR77" s="17">
        <f>S77-Y77+H77-C77</f>
        <v>0</v>
      </c>
      <c r="AS77" s="17">
        <f t="shared" si="81"/>
        <v>0</v>
      </c>
    </row>
    <row r="78" spans="1:45" s="30" customFormat="1" ht="80.25" customHeight="1" x14ac:dyDescent="0.2">
      <c r="A78" s="18">
        <v>39</v>
      </c>
      <c r="B78" s="29" t="s">
        <v>94</v>
      </c>
      <c r="C78" s="14">
        <f>SUM(D78:G78)</f>
        <v>0</v>
      </c>
      <c r="D78" s="14"/>
      <c r="E78" s="14"/>
      <c r="F78" s="14"/>
      <c r="G78" s="14"/>
      <c r="H78" s="14">
        <f>SUM(I78:L78)</f>
        <v>0</v>
      </c>
      <c r="I78" s="14"/>
      <c r="J78" s="14"/>
      <c r="K78" s="14"/>
      <c r="L78" s="14"/>
      <c r="M78" s="13">
        <f>N78+O78+P78+Q78+R78</f>
        <v>164.9</v>
      </c>
      <c r="N78" s="14"/>
      <c r="O78" s="14">
        <v>164.9</v>
      </c>
      <c r="P78" s="14"/>
      <c r="Q78" s="14"/>
      <c r="R78" s="14"/>
      <c r="S78" s="13">
        <f>T78+U78+V78+W78+X78</f>
        <v>158.52500000000001</v>
      </c>
      <c r="T78" s="14"/>
      <c r="U78" s="14">
        <v>158.52500000000001</v>
      </c>
      <c r="V78" s="14"/>
      <c r="W78" s="14"/>
      <c r="X78" s="14"/>
      <c r="Y78" s="13">
        <f>SUM(Z78:AD78)</f>
        <v>158.52500000000001</v>
      </c>
      <c r="Z78" s="14"/>
      <c r="AA78" s="14">
        <v>158.52500000000001</v>
      </c>
      <c r="AB78" s="14"/>
      <c r="AC78" s="14"/>
      <c r="AD78" s="14"/>
      <c r="AE78" s="14">
        <f>SUM(AF78:AI78)</f>
        <v>0</v>
      </c>
      <c r="AF78" s="14"/>
      <c r="AG78" s="13">
        <f>AA78+E78-U78-J78</f>
        <v>0</v>
      </c>
      <c r="AH78" s="14"/>
      <c r="AI78" s="14"/>
      <c r="AJ78" s="13">
        <f>SUM(AK78:AN78)</f>
        <v>0</v>
      </c>
      <c r="AK78" s="14"/>
      <c r="AL78" s="14"/>
      <c r="AM78" s="14"/>
      <c r="AN78" s="14"/>
      <c r="AO78" s="20"/>
      <c r="AP78" s="20"/>
      <c r="AR78" s="17">
        <f>S78-Y78+H78-C78</f>
        <v>0</v>
      </c>
      <c r="AS78" s="17">
        <f t="shared" si="81"/>
        <v>0</v>
      </c>
    </row>
    <row r="79" spans="1:45" s="30" customFormat="1" ht="114.75" hidden="1" customHeight="1" x14ac:dyDescent="0.2">
      <c r="A79" s="18">
        <v>41</v>
      </c>
      <c r="B79" s="29" t="s">
        <v>95</v>
      </c>
      <c r="C79" s="14">
        <f t="shared" ref="C79" si="82">SUM(D79:G79)</f>
        <v>0</v>
      </c>
      <c r="D79" s="14"/>
      <c r="E79" s="14"/>
      <c r="F79" s="14"/>
      <c r="G79" s="14"/>
      <c r="H79" s="14">
        <f t="shared" ref="H79:H81" si="83">SUM(I79:L79)</f>
        <v>0</v>
      </c>
      <c r="I79" s="14"/>
      <c r="J79" s="14"/>
      <c r="K79" s="14"/>
      <c r="L79" s="14"/>
      <c r="M79" s="13">
        <f t="shared" ref="M79:M81" si="84">N79+O79+P79+Q79+R79</f>
        <v>0</v>
      </c>
      <c r="N79" s="14"/>
      <c r="O79" s="14"/>
      <c r="P79" s="14"/>
      <c r="Q79" s="14"/>
      <c r="R79" s="14"/>
      <c r="S79" s="13">
        <f t="shared" ref="S79:S81" si="85">T79+U79+V79+W79+X79</f>
        <v>0</v>
      </c>
      <c r="T79" s="14"/>
      <c r="U79" s="14"/>
      <c r="V79" s="14"/>
      <c r="W79" s="14"/>
      <c r="X79" s="14"/>
      <c r="Y79" s="13">
        <f t="shared" ref="Y79:Y81" si="86">SUM(Z79:AD79)</f>
        <v>0</v>
      </c>
      <c r="Z79" s="14"/>
      <c r="AA79" s="14"/>
      <c r="AB79" s="14"/>
      <c r="AC79" s="14"/>
      <c r="AD79" s="14"/>
      <c r="AE79" s="14">
        <f t="shared" ref="AE79:AE81" si="87">SUM(AF79:AI79)</f>
        <v>0</v>
      </c>
      <c r="AF79" s="14"/>
      <c r="AG79" s="13">
        <f t="shared" ref="AG79:AG81" si="88">AA79+E79-U79-J79</f>
        <v>0</v>
      </c>
      <c r="AH79" s="14"/>
      <c r="AI79" s="14"/>
      <c r="AJ79" s="13">
        <f t="shared" ref="AJ79:AJ81" si="89">SUM(AK79:AN79)</f>
        <v>0</v>
      </c>
      <c r="AK79" s="14"/>
      <c r="AL79" s="14"/>
      <c r="AM79" s="14"/>
      <c r="AN79" s="14"/>
      <c r="AO79" s="20"/>
      <c r="AP79" s="20"/>
      <c r="AR79" s="17">
        <f t="shared" ref="AR79:AR143" si="90">S79-Y79+H79-C79</f>
        <v>0</v>
      </c>
      <c r="AS79" s="17">
        <f t="shared" si="81"/>
        <v>0</v>
      </c>
    </row>
    <row r="80" spans="1:45" s="30" customFormat="1" ht="81.75" customHeight="1" x14ac:dyDescent="0.2">
      <c r="A80" s="18">
        <v>40</v>
      </c>
      <c r="B80" s="29" t="s">
        <v>96</v>
      </c>
      <c r="C80" s="14">
        <f t="shared" ref="C80:C81" si="91">SUM(D80:G80)</f>
        <v>0</v>
      </c>
      <c r="D80" s="14"/>
      <c r="E80" s="14"/>
      <c r="F80" s="14"/>
      <c r="G80" s="14"/>
      <c r="H80" s="14">
        <f t="shared" si="83"/>
        <v>0</v>
      </c>
      <c r="I80" s="14"/>
      <c r="J80" s="14"/>
      <c r="K80" s="14"/>
      <c r="L80" s="14"/>
      <c r="M80" s="13">
        <f t="shared" si="84"/>
        <v>709.8</v>
      </c>
      <c r="N80" s="14"/>
      <c r="O80" s="14">
        <v>709.8</v>
      </c>
      <c r="P80" s="14"/>
      <c r="Q80" s="14"/>
      <c r="R80" s="14"/>
      <c r="S80" s="13">
        <f t="shared" si="85"/>
        <v>0</v>
      </c>
      <c r="T80" s="14"/>
      <c r="U80" s="14"/>
      <c r="V80" s="14"/>
      <c r="W80" s="14"/>
      <c r="X80" s="14"/>
      <c r="Y80" s="13">
        <f t="shared" si="86"/>
        <v>0</v>
      </c>
      <c r="Z80" s="14"/>
      <c r="AA80" s="14"/>
      <c r="AB80" s="14"/>
      <c r="AC80" s="14"/>
      <c r="AD80" s="14"/>
      <c r="AE80" s="14">
        <f t="shared" si="87"/>
        <v>0</v>
      </c>
      <c r="AF80" s="14"/>
      <c r="AG80" s="13">
        <f t="shared" si="88"/>
        <v>0</v>
      </c>
      <c r="AH80" s="14"/>
      <c r="AI80" s="14"/>
      <c r="AJ80" s="13">
        <f t="shared" si="89"/>
        <v>0</v>
      </c>
      <c r="AK80" s="14"/>
      <c r="AL80" s="14"/>
      <c r="AM80" s="14"/>
      <c r="AN80" s="14"/>
      <c r="AO80" s="20"/>
      <c r="AP80" s="20"/>
      <c r="AR80" s="17">
        <f t="shared" si="90"/>
        <v>0</v>
      </c>
      <c r="AS80" s="17">
        <f t="shared" si="81"/>
        <v>0</v>
      </c>
    </row>
    <row r="81" spans="1:45" s="30" customFormat="1" ht="45.75" customHeight="1" x14ac:dyDescent="0.2">
      <c r="A81" s="18">
        <v>41</v>
      </c>
      <c r="B81" s="29" t="s">
        <v>97</v>
      </c>
      <c r="C81" s="14">
        <f t="shared" si="91"/>
        <v>0</v>
      </c>
      <c r="D81" s="14"/>
      <c r="E81" s="14"/>
      <c r="F81" s="14"/>
      <c r="G81" s="14"/>
      <c r="H81" s="14">
        <f t="shared" si="83"/>
        <v>0</v>
      </c>
      <c r="I81" s="14"/>
      <c r="J81" s="14"/>
      <c r="K81" s="14"/>
      <c r="L81" s="14"/>
      <c r="M81" s="13">
        <f t="shared" si="84"/>
        <v>1500</v>
      </c>
      <c r="N81" s="14"/>
      <c r="O81" s="14">
        <v>1500</v>
      </c>
      <c r="P81" s="14"/>
      <c r="Q81" s="14"/>
      <c r="R81" s="14"/>
      <c r="S81" s="13">
        <f t="shared" si="85"/>
        <v>0</v>
      </c>
      <c r="T81" s="14"/>
      <c r="U81" s="14"/>
      <c r="V81" s="14"/>
      <c r="W81" s="14"/>
      <c r="X81" s="14"/>
      <c r="Y81" s="13">
        <f t="shared" si="86"/>
        <v>0</v>
      </c>
      <c r="Z81" s="14"/>
      <c r="AA81" s="14"/>
      <c r="AB81" s="14"/>
      <c r="AC81" s="14"/>
      <c r="AD81" s="14"/>
      <c r="AE81" s="14">
        <f t="shared" si="87"/>
        <v>0</v>
      </c>
      <c r="AF81" s="14"/>
      <c r="AG81" s="13">
        <f t="shared" si="88"/>
        <v>0</v>
      </c>
      <c r="AH81" s="14"/>
      <c r="AI81" s="14"/>
      <c r="AJ81" s="13">
        <f t="shared" si="89"/>
        <v>0</v>
      </c>
      <c r="AK81" s="14"/>
      <c r="AL81" s="14"/>
      <c r="AM81" s="14"/>
      <c r="AN81" s="14"/>
      <c r="AO81" s="20"/>
      <c r="AP81" s="20"/>
      <c r="AR81" s="17">
        <f t="shared" si="90"/>
        <v>0</v>
      </c>
      <c r="AS81" s="17">
        <f t="shared" si="81"/>
        <v>0</v>
      </c>
    </row>
    <row r="82" spans="1:45" s="30" customFormat="1" ht="59.25" customHeight="1" x14ac:dyDescent="0.2">
      <c r="A82" s="18">
        <v>42</v>
      </c>
      <c r="B82" s="29" t="s">
        <v>98</v>
      </c>
      <c r="C82" s="14">
        <f t="shared" si="74"/>
        <v>0</v>
      </c>
      <c r="D82" s="14"/>
      <c r="E82" s="14"/>
      <c r="F82" s="14"/>
      <c r="G82" s="14"/>
      <c r="H82" s="14">
        <f t="shared" si="75"/>
        <v>0</v>
      </c>
      <c r="I82" s="14"/>
      <c r="J82" s="14"/>
      <c r="K82" s="14"/>
      <c r="L82" s="14"/>
      <c r="M82" s="13">
        <f t="shared" si="76"/>
        <v>1500</v>
      </c>
      <c r="N82" s="14"/>
      <c r="O82" s="14">
        <v>1500</v>
      </c>
      <c r="P82" s="14"/>
      <c r="Q82" s="14"/>
      <c r="R82" s="14"/>
      <c r="S82" s="13">
        <f t="shared" si="77"/>
        <v>0</v>
      </c>
      <c r="T82" s="14"/>
      <c r="U82" s="14"/>
      <c r="V82" s="14"/>
      <c r="W82" s="14"/>
      <c r="X82" s="14"/>
      <c r="Y82" s="13">
        <f t="shared" si="78"/>
        <v>0</v>
      </c>
      <c r="Z82" s="14"/>
      <c r="AA82" s="14"/>
      <c r="AB82" s="14"/>
      <c r="AC82" s="14"/>
      <c r="AD82" s="14"/>
      <c r="AE82" s="14">
        <f t="shared" si="79"/>
        <v>0</v>
      </c>
      <c r="AF82" s="14"/>
      <c r="AG82" s="13">
        <f t="shared" si="34"/>
        <v>0</v>
      </c>
      <c r="AH82" s="14"/>
      <c r="AI82" s="14"/>
      <c r="AJ82" s="13">
        <f t="shared" si="80"/>
        <v>0</v>
      </c>
      <c r="AK82" s="14"/>
      <c r="AL82" s="14"/>
      <c r="AM82" s="14"/>
      <c r="AN82" s="14"/>
      <c r="AO82" s="20"/>
      <c r="AP82" s="20"/>
      <c r="AR82" s="17">
        <f t="shared" si="90"/>
        <v>0</v>
      </c>
      <c r="AS82" s="17">
        <f t="shared" si="81"/>
        <v>0</v>
      </c>
    </row>
    <row r="83" spans="1:45" s="21" customFormat="1" ht="78" customHeight="1" x14ac:dyDescent="0.2">
      <c r="A83" s="38"/>
      <c r="B83" s="12" t="s">
        <v>99</v>
      </c>
      <c r="C83" s="13">
        <f t="shared" ref="C83:AF83" si="92">SUM(C85:C174)</f>
        <v>812.2729999999998</v>
      </c>
      <c r="D83" s="13">
        <f t="shared" si="92"/>
        <v>0</v>
      </c>
      <c r="E83" s="13">
        <f t="shared" si="92"/>
        <v>812.2729999999998</v>
      </c>
      <c r="F83" s="13">
        <f t="shared" si="92"/>
        <v>0</v>
      </c>
      <c r="G83" s="13">
        <f t="shared" si="92"/>
        <v>0</v>
      </c>
      <c r="H83" s="13">
        <f t="shared" si="92"/>
        <v>0</v>
      </c>
      <c r="I83" s="13">
        <f t="shared" si="92"/>
        <v>0</v>
      </c>
      <c r="J83" s="13">
        <f t="shared" si="92"/>
        <v>0</v>
      </c>
      <c r="K83" s="13">
        <f t="shared" si="92"/>
        <v>0</v>
      </c>
      <c r="L83" s="13">
        <f t="shared" si="92"/>
        <v>0</v>
      </c>
      <c r="M83" s="13">
        <f t="shared" si="92"/>
        <v>146316.40000000002</v>
      </c>
      <c r="N83" s="13">
        <f t="shared" si="92"/>
        <v>0</v>
      </c>
      <c r="O83" s="13">
        <f t="shared" si="92"/>
        <v>146316.40000000002</v>
      </c>
      <c r="P83" s="13">
        <f t="shared" si="92"/>
        <v>0</v>
      </c>
      <c r="Q83" s="13">
        <f t="shared" si="92"/>
        <v>0</v>
      </c>
      <c r="R83" s="13">
        <f t="shared" si="92"/>
        <v>0</v>
      </c>
      <c r="S83" s="13">
        <f t="shared" si="92"/>
        <v>12400.983</v>
      </c>
      <c r="T83" s="13">
        <f t="shared" si="92"/>
        <v>0</v>
      </c>
      <c r="U83" s="13">
        <f t="shared" si="92"/>
        <v>12400.983</v>
      </c>
      <c r="V83" s="13">
        <f t="shared" si="92"/>
        <v>0</v>
      </c>
      <c r="W83" s="13">
        <f t="shared" si="92"/>
        <v>0</v>
      </c>
      <c r="X83" s="13">
        <f t="shared" si="92"/>
        <v>0</v>
      </c>
      <c r="Y83" s="13">
        <f t="shared" si="92"/>
        <v>29419.617000000002</v>
      </c>
      <c r="Z83" s="13">
        <f t="shared" si="92"/>
        <v>0</v>
      </c>
      <c r="AA83" s="13">
        <f t="shared" si="92"/>
        <v>29419.617000000002</v>
      </c>
      <c r="AB83" s="13">
        <f t="shared" si="92"/>
        <v>0</v>
      </c>
      <c r="AC83" s="13">
        <f t="shared" si="92"/>
        <v>0</v>
      </c>
      <c r="AD83" s="13">
        <f t="shared" si="92"/>
        <v>0</v>
      </c>
      <c r="AE83" s="14">
        <f t="shared" si="92"/>
        <v>17830.906999999999</v>
      </c>
      <c r="AF83" s="13">
        <f t="shared" si="92"/>
        <v>0</v>
      </c>
      <c r="AG83" s="13">
        <f t="shared" si="34"/>
        <v>17830.907000000003</v>
      </c>
      <c r="AH83" s="13">
        <f t="shared" ref="AH83:AN83" si="93">SUM(AH85:AH174)</f>
        <v>0</v>
      </c>
      <c r="AI83" s="13">
        <f t="shared" si="93"/>
        <v>0</v>
      </c>
      <c r="AJ83" s="13">
        <f t="shared" si="93"/>
        <v>0</v>
      </c>
      <c r="AK83" s="13">
        <f t="shared" si="93"/>
        <v>0</v>
      </c>
      <c r="AL83" s="13">
        <f t="shared" si="93"/>
        <v>0</v>
      </c>
      <c r="AM83" s="13">
        <f t="shared" si="93"/>
        <v>0</v>
      </c>
      <c r="AN83" s="13">
        <f t="shared" si="93"/>
        <v>0</v>
      </c>
      <c r="AO83" s="23"/>
      <c r="AP83" s="23"/>
      <c r="AR83" s="17">
        <f t="shared" si="90"/>
        <v>-17830.907000000003</v>
      </c>
      <c r="AS83" s="17">
        <f t="shared" si="81"/>
        <v>-17830.906999999999</v>
      </c>
    </row>
    <row r="84" spans="1:45" s="30" customFormat="1" ht="15.75" x14ac:dyDescent="0.2">
      <c r="A84" s="18"/>
      <c r="B84" s="29" t="s">
        <v>12</v>
      </c>
      <c r="C84" s="14"/>
      <c r="D84" s="14"/>
      <c r="E84" s="14"/>
      <c r="F84" s="14"/>
      <c r="G84" s="14"/>
      <c r="H84" s="14"/>
      <c r="I84" s="14"/>
      <c r="J84" s="14"/>
      <c r="K84" s="14"/>
      <c r="L84" s="14"/>
      <c r="M84" s="13"/>
      <c r="N84" s="14"/>
      <c r="O84" s="14"/>
      <c r="P84" s="14"/>
      <c r="Q84" s="14"/>
      <c r="R84" s="14"/>
      <c r="S84" s="13"/>
      <c r="T84" s="14"/>
      <c r="U84" s="14"/>
      <c r="V84" s="14"/>
      <c r="W84" s="14"/>
      <c r="X84" s="14"/>
      <c r="Y84" s="13"/>
      <c r="Z84" s="14"/>
      <c r="AA84" s="14"/>
      <c r="AB84" s="14"/>
      <c r="AC84" s="14"/>
      <c r="AD84" s="14"/>
      <c r="AE84" s="14"/>
      <c r="AF84" s="14"/>
      <c r="AG84" s="13">
        <f t="shared" si="34"/>
        <v>0</v>
      </c>
      <c r="AH84" s="14"/>
      <c r="AI84" s="14"/>
      <c r="AJ84" s="13"/>
      <c r="AK84" s="14"/>
      <c r="AL84" s="14"/>
      <c r="AM84" s="14"/>
      <c r="AN84" s="14"/>
      <c r="AO84" s="20"/>
      <c r="AP84" s="20"/>
      <c r="AR84" s="17">
        <f t="shared" si="90"/>
        <v>0</v>
      </c>
      <c r="AS84" s="17">
        <f t="shared" si="81"/>
        <v>0</v>
      </c>
    </row>
    <row r="85" spans="1:45" s="36" customFormat="1" ht="75" hidden="1" x14ac:dyDescent="0.2">
      <c r="A85" s="24"/>
      <c r="B85" s="34" t="s">
        <v>100</v>
      </c>
      <c r="C85" s="27">
        <f>SUM(D85:G85)</f>
        <v>0</v>
      </c>
      <c r="D85" s="27"/>
      <c r="E85" s="27"/>
      <c r="F85" s="27"/>
      <c r="G85" s="27"/>
      <c r="H85" s="27">
        <f>SUM(I85:L85)</f>
        <v>0</v>
      </c>
      <c r="I85" s="27"/>
      <c r="J85" s="27"/>
      <c r="K85" s="27"/>
      <c r="L85" s="27"/>
      <c r="M85" s="26">
        <f>SUM(N85:R85)</f>
        <v>0</v>
      </c>
      <c r="N85" s="27"/>
      <c r="O85" s="27"/>
      <c r="P85" s="27"/>
      <c r="Q85" s="27"/>
      <c r="R85" s="27"/>
      <c r="S85" s="26">
        <f>SUM(T85:X85)</f>
        <v>0</v>
      </c>
      <c r="T85" s="27"/>
      <c r="U85" s="27"/>
      <c r="V85" s="27"/>
      <c r="W85" s="27"/>
      <c r="X85" s="27"/>
      <c r="Y85" s="26">
        <f>SUM(Z85:AD85)</f>
        <v>0</v>
      </c>
      <c r="Z85" s="27"/>
      <c r="AA85" s="27"/>
      <c r="AB85" s="27"/>
      <c r="AC85" s="27"/>
      <c r="AD85" s="27"/>
      <c r="AE85" s="27">
        <f>SUM(AF85:AI85)</f>
        <v>0</v>
      </c>
      <c r="AF85" s="27"/>
      <c r="AG85" s="13">
        <f t="shared" si="34"/>
        <v>0</v>
      </c>
      <c r="AH85" s="27"/>
      <c r="AI85" s="27"/>
      <c r="AJ85" s="26">
        <f>SUM(AK85:AN85)</f>
        <v>0</v>
      </c>
      <c r="AK85" s="27"/>
      <c r="AL85" s="27"/>
      <c r="AM85" s="27"/>
      <c r="AN85" s="27"/>
      <c r="AO85" s="35"/>
      <c r="AP85" s="35"/>
      <c r="AR85" s="17">
        <f t="shared" si="90"/>
        <v>0</v>
      </c>
      <c r="AS85" s="17">
        <f t="shared" si="81"/>
        <v>0</v>
      </c>
    </row>
    <row r="86" spans="1:45" s="36" customFormat="1" ht="75" hidden="1" x14ac:dyDescent="0.2">
      <c r="A86" s="24"/>
      <c r="B86" s="34" t="s">
        <v>101</v>
      </c>
      <c r="C86" s="27">
        <f t="shared" ref="C86:C179" si="94">SUM(D86:G86)</f>
        <v>0</v>
      </c>
      <c r="D86" s="27"/>
      <c r="E86" s="27"/>
      <c r="F86" s="27"/>
      <c r="G86" s="27"/>
      <c r="H86" s="27">
        <f t="shared" ref="H86:H179" si="95">SUM(I86:L86)</f>
        <v>0</v>
      </c>
      <c r="I86" s="27"/>
      <c r="J86" s="27"/>
      <c r="K86" s="27"/>
      <c r="L86" s="27"/>
      <c r="M86" s="26">
        <f t="shared" ref="M86:M156" si="96">SUM(N86:R86)</f>
        <v>0</v>
      </c>
      <c r="N86" s="27"/>
      <c r="O86" s="27"/>
      <c r="P86" s="27"/>
      <c r="Q86" s="27"/>
      <c r="R86" s="27"/>
      <c r="S86" s="26">
        <f t="shared" ref="S86:S156" si="97">SUM(T86:X86)</f>
        <v>0</v>
      </c>
      <c r="T86" s="27"/>
      <c r="U86" s="27"/>
      <c r="V86" s="27"/>
      <c r="W86" s="27"/>
      <c r="X86" s="27"/>
      <c r="Y86" s="26">
        <f t="shared" ref="Y86:Y188" si="98">SUM(Z86:AD86)</f>
        <v>0</v>
      </c>
      <c r="Z86" s="27"/>
      <c r="AA86" s="39"/>
      <c r="AB86" s="27"/>
      <c r="AC86" s="27"/>
      <c r="AD86" s="27"/>
      <c r="AE86" s="27">
        <f t="shared" ref="AE86:AE179" si="99">SUM(AF86:AI86)</f>
        <v>0</v>
      </c>
      <c r="AF86" s="27"/>
      <c r="AG86" s="13">
        <f t="shared" si="34"/>
        <v>0</v>
      </c>
      <c r="AH86" s="27"/>
      <c r="AI86" s="27"/>
      <c r="AJ86" s="26">
        <f t="shared" ref="AJ86:AJ179" si="100">SUM(AK86:AN86)</f>
        <v>0</v>
      </c>
      <c r="AK86" s="27"/>
      <c r="AL86" s="27"/>
      <c r="AM86" s="27"/>
      <c r="AN86" s="27"/>
      <c r="AO86" s="35"/>
      <c r="AP86" s="35"/>
      <c r="AR86" s="17">
        <f t="shared" si="90"/>
        <v>0</v>
      </c>
      <c r="AS86" s="17">
        <f t="shared" si="81"/>
        <v>0</v>
      </c>
    </row>
    <row r="87" spans="1:45" s="36" customFormat="1" ht="60" hidden="1" x14ac:dyDescent="0.2">
      <c r="A87" s="24"/>
      <c r="B87" s="34" t="s">
        <v>102</v>
      </c>
      <c r="C87" s="27">
        <f t="shared" si="94"/>
        <v>0</v>
      </c>
      <c r="D87" s="27"/>
      <c r="E87" s="27"/>
      <c r="F87" s="27"/>
      <c r="G87" s="27"/>
      <c r="H87" s="27">
        <f t="shared" si="95"/>
        <v>0</v>
      </c>
      <c r="I87" s="27"/>
      <c r="J87" s="27"/>
      <c r="K87" s="27"/>
      <c r="L87" s="27"/>
      <c r="M87" s="26">
        <f t="shared" si="96"/>
        <v>0</v>
      </c>
      <c r="N87" s="27"/>
      <c r="O87" s="27"/>
      <c r="P87" s="27"/>
      <c r="Q87" s="27"/>
      <c r="R87" s="27"/>
      <c r="S87" s="26">
        <f t="shared" si="97"/>
        <v>0</v>
      </c>
      <c r="T87" s="27"/>
      <c r="U87" s="27"/>
      <c r="V87" s="27"/>
      <c r="W87" s="27"/>
      <c r="X87" s="27"/>
      <c r="Y87" s="26">
        <f t="shared" si="98"/>
        <v>0</v>
      </c>
      <c r="Z87" s="27"/>
      <c r="AA87" s="39"/>
      <c r="AB87" s="27"/>
      <c r="AC87" s="27"/>
      <c r="AD87" s="27"/>
      <c r="AE87" s="27">
        <f t="shared" si="99"/>
        <v>0</v>
      </c>
      <c r="AF87" s="27"/>
      <c r="AG87" s="13">
        <f t="shared" si="34"/>
        <v>0</v>
      </c>
      <c r="AH87" s="27"/>
      <c r="AI87" s="27"/>
      <c r="AJ87" s="26">
        <f t="shared" si="100"/>
        <v>0</v>
      </c>
      <c r="AK87" s="27"/>
      <c r="AL87" s="27"/>
      <c r="AM87" s="27"/>
      <c r="AN87" s="27"/>
      <c r="AO87" s="35"/>
      <c r="AP87" s="35"/>
      <c r="AR87" s="17">
        <f t="shared" si="90"/>
        <v>0</v>
      </c>
      <c r="AS87" s="17">
        <f t="shared" si="81"/>
        <v>0</v>
      </c>
    </row>
    <row r="88" spans="1:45" s="36" customFormat="1" ht="60" hidden="1" x14ac:dyDescent="0.2">
      <c r="A88" s="24"/>
      <c r="B88" s="34" t="s">
        <v>103</v>
      </c>
      <c r="C88" s="27">
        <f t="shared" si="94"/>
        <v>0</v>
      </c>
      <c r="D88" s="27"/>
      <c r="E88" s="27"/>
      <c r="F88" s="27"/>
      <c r="G88" s="27"/>
      <c r="H88" s="27">
        <f t="shared" si="95"/>
        <v>0</v>
      </c>
      <c r="I88" s="27"/>
      <c r="J88" s="27"/>
      <c r="K88" s="27"/>
      <c r="L88" s="27"/>
      <c r="M88" s="26">
        <f t="shared" si="96"/>
        <v>0</v>
      </c>
      <c r="N88" s="27"/>
      <c r="O88" s="27"/>
      <c r="P88" s="27"/>
      <c r="Q88" s="27"/>
      <c r="R88" s="27"/>
      <c r="S88" s="26">
        <f t="shared" si="97"/>
        <v>0</v>
      </c>
      <c r="T88" s="27"/>
      <c r="U88" s="27"/>
      <c r="V88" s="27"/>
      <c r="W88" s="27"/>
      <c r="X88" s="27"/>
      <c r="Y88" s="26">
        <f t="shared" si="98"/>
        <v>0</v>
      </c>
      <c r="Z88" s="27"/>
      <c r="AA88" s="39"/>
      <c r="AB88" s="27"/>
      <c r="AC88" s="27"/>
      <c r="AD88" s="27"/>
      <c r="AE88" s="27">
        <f t="shared" si="99"/>
        <v>0</v>
      </c>
      <c r="AF88" s="27"/>
      <c r="AG88" s="13">
        <f t="shared" si="34"/>
        <v>0</v>
      </c>
      <c r="AH88" s="27"/>
      <c r="AI88" s="27"/>
      <c r="AJ88" s="26">
        <f t="shared" si="100"/>
        <v>0</v>
      </c>
      <c r="AK88" s="27"/>
      <c r="AL88" s="27"/>
      <c r="AM88" s="27"/>
      <c r="AN88" s="27"/>
      <c r="AO88" s="35"/>
      <c r="AP88" s="35"/>
      <c r="AR88" s="17">
        <f t="shared" si="90"/>
        <v>0</v>
      </c>
      <c r="AS88" s="17">
        <f t="shared" si="81"/>
        <v>0</v>
      </c>
    </row>
    <row r="89" spans="1:45" s="36" customFormat="1" ht="60" hidden="1" x14ac:dyDescent="0.2">
      <c r="A89" s="24"/>
      <c r="B89" s="34" t="s">
        <v>104</v>
      </c>
      <c r="C89" s="27">
        <f t="shared" si="94"/>
        <v>0</v>
      </c>
      <c r="D89" s="27"/>
      <c r="E89" s="27"/>
      <c r="F89" s="27"/>
      <c r="G89" s="27"/>
      <c r="H89" s="27">
        <f t="shared" si="95"/>
        <v>0</v>
      </c>
      <c r="I89" s="27"/>
      <c r="J89" s="27"/>
      <c r="K89" s="27"/>
      <c r="L89" s="27"/>
      <c r="M89" s="26">
        <f t="shared" si="96"/>
        <v>0</v>
      </c>
      <c r="N89" s="27"/>
      <c r="O89" s="27"/>
      <c r="P89" s="27"/>
      <c r="Q89" s="27"/>
      <c r="R89" s="27"/>
      <c r="S89" s="26">
        <f t="shared" si="97"/>
        <v>0</v>
      </c>
      <c r="T89" s="27"/>
      <c r="U89" s="27"/>
      <c r="V89" s="27"/>
      <c r="W89" s="27"/>
      <c r="X89" s="27"/>
      <c r="Y89" s="26">
        <f t="shared" si="98"/>
        <v>0</v>
      </c>
      <c r="Z89" s="27"/>
      <c r="AA89" s="27"/>
      <c r="AB89" s="27"/>
      <c r="AC89" s="27"/>
      <c r="AD89" s="27"/>
      <c r="AE89" s="27">
        <f t="shared" si="99"/>
        <v>0</v>
      </c>
      <c r="AF89" s="27"/>
      <c r="AG89" s="13">
        <f t="shared" si="34"/>
        <v>0</v>
      </c>
      <c r="AH89" s="27"/>
      <c r="AI89" s="27"/>
      <c r="AJ89" s="26">
        <f t="shared" si="100"/>
        <v>0</v>
      </c>
      <c r="AK89" s="27"/>
      <c r="AL89" s="27"/>
      <c r="AM89" s="27"/>
      <c r="AN89" s="27"/>
      <c r="AO89" s="35"/>
      <c r="AP89" s="35"/>
      <c r="AR89" s="17">
        <f t="shared" si="90"/>
        <v>0</v>
      </c>
      <c r="AS89" s="17">
        <f t="shared" si="81"/>
        <v>0</v>
      </c>
    </row>
    <row r="90" spans="1:45" s="36" customFormat="1" ht="75" hidden="1" x14ac:dyDescent="0.2">
      <c r="A90" s="24"/>
      <c r="B90" s="34" t="s">
        <v>105</v>
      </c>
      <c r="C90" s="27">
        <f t="shared" si="94"/>
        <v>0</v>
      </c>
      <c r="D90" s="27"/>
      <c r="E90" s="27"/>
      <c r="F90" s="27"/>
      <c r="G90" s="27"/>
      <c r="H90" s="27">
        <f t="shared" si="95"/>
        <v>0</v>
      </c>
      <c r="I90" s="27"/>
      <c r="J90" s="27"/>
      <c r="K90" s="27"/>
      <c r="L90" s="27"/>
      <c r="M90" s="26">
        <f t="shared" si="96"/>
        <v>0</v>
      </c>
      <c r="N90" s="27"/>
      <c r="O90" s="27"/>
      <c r="P90" s="27"/>
      <c r="Q90" s="27"/>
      <c r="R90" s="27"/>
      <c r="S90" s="26">
        <f t="shared" si="97"/>
        <v>0</v>
      </c>
      <c r="T90" s="27"/>
      <c r="U90" s="27"/>
      <c r="V90" s="27"/>
      <c r="W90" s="27"/>
      <c r="X90" s="27"/>
      <c r="Y90" s="26">
        <f t="shared" si="98"/>
        <v>0</v>
      </c>
      <c r="Z90" s="27"/>
      <c r="AA90" s="27"/>
      <c r="AB90" s="27"/>
      <c r="AC90" s="27"/>
      <c r="AD90" s="27"/>
      <c r="AE90" s="27">
        <f t="shared" si="99"/>
        <v>0</v>
      </c>
      <c r="AF90" s="27"/>
      <c r="AG90" s="13">
        <f t="shared" si="34"/>
        <v>0</v>
      </c>
      <c r="AH90" s="27"/>
      <c r="AI90" s="27"/>
      <c r="AJ90" s="26">
        <f t="shared" si="100"/>
        <v>0</v>
      </c>
      <c r="AK90" s="27"/>
      <c r="AL90" s="27"/>
      <c r="AM90" s="27"/>
      <c r="AN90" s="27"/>
      <c r="AO90" s="35"/>
      <c r="AP90" s="35"/>
      <c r="AR90" s="17">
        <f t="shared" si="90"/>
        <v>0</v>
      </c>
      <c r="AS90" s="17">
        <f t="shared" si="81"/>
        <v>0</v>
      </c>
    </row>
    <row r="91" spans="1:45" s="36" customFormat="1" ht="75" hidden="1" x14ac:dyDescent="0.2">
      <c r="A91" s="24"/>
      <c r="B91" s="34" t="s">
        <v>106</v>
      </c>
      <c r="C91" s="27">
        <f>SUM(D91:G91)</f>
        <v>0</v>
      </c>
      <c r="D91" s="27"/>
      <c r="E91" s="27"/>
      <c r="F91" s="27"/>
      <c r="G91" s="27"/>
      <c r="H91" s="27">
        <f>SUM(I91:L91)</f>
        <v>0</v>
      </c>
      <c r="I91" s="27"/>
      <c r="J91" s="27"/>
      <c r="K91" s="27"/>
      <c r="L91" s="27"/>
      <c r="M91" s="26">
        <f>SUM(N91:R91)</f>
        <v>0</v>
      </c>
      <c r="N91" s="27"/>
      <c r="O91" s="27"/>
      <c r="P91" s="27"/>
      <c r="Q91" s="27"/>
      <c r="R91" s="27"/>
      <c r="S91" s="26">
        <f>SUM(T91:X91)</f>
        <v>0</v>
      </c>
      <c r="T91" s="27"/>
      <c r="U91" s="27"/>
      <c r="V91" s="27"/>
      <c r="W91" s="27"/>
      <c r="X91" s="27"/>
      <c r="Y91" s="26">
        <f>SUM(Z91:AD91)</f>
        <v>0</v>
      </c>
      <c r="Z91" s="27"/>
      <c r="AA91" s="27"/>
      <c r="AB91" s="27"/>
      <c r="AC91" s="27"/>
      <c r="AD91" s="27"/>
      <c r="AE91" s="27">
        <f>SUM(AF91:AI91)</f>
        <v>0</v>
      </c>
      <c r="AF91" s="27"/>
      <c r="AG91" s="13">
        <f t="shared" si="34"/>
        <v>0</v>
      </c>
      <c r="AH91" s="27"/>
      <c r="AI91" s="27"/>
      <c r="AJ91" s="26">
        <f>SUM(AK91:AN91)</f>
        <v>0</v>
      </c>
      <c r="AK91" s="27"/>
      <c r="AL91" s="27"/>
      <c r="AM91" s="27"/>
      <c r="AN91" s="27"/>
      <c r="AO91" s="35"/>
      <c r="AP91" s="35"/>
      <c r="AR91" s="17">
        <f>S91-Y91+H91-C91</f>
        <v>0</v>
      </c>
      <c r="AS91" s="17">
        <f t="shared" si="81"/>
        <v>0</v>
      </c>
    </row>
    <row r="92" spans="1:45" s="36" customFormat="1" ht="60" hidden="1" x14ac:dyDescent="0.2">
      <c r="A92" s="24"/>
      <c r="B92" s="34" t="s">
        <v>107</v>
      </c>
      <c r="C92" s="27">
        <f t="shared" si="94"/>
        <v>0</v>
      </c>
      <c r="D92" s="27"/>
      <c r="E92" s="27"/>
      <c r="F92" s="27"/>
      <c r="G92" s="27"/>
      <c r="H92" s="27">
        <f t="shared" si="95"/>
        <v>0</v>
      </c>
      <c r="I92" s="27"/>
      <c r="J92" s="27"/>
      <c r="K92" s="27"/>
      <c r="L92" s="27"/>
      <c r="M92" s="26">
        <f t="shared" si="96"/>
        <v>0</v>
      </c>
      <c r="N92" s="27"/>
      <c r="O92" s="27"/>
      <c r="P92" s="27"/>
      <c r="Q92" s="27"/>
      <c r="R92" s="27"/>
      <c r="S92" s="26">
        <f t="shared" si="97"/>
        <v>0</v>
      </c>
      <c r="T92" s="27"/>
      <c r="U92" s="27"/>
      <c r="V92" s="27"/>
      <c r="W92" s="27"/>
      <c r="X92" s="27"/>
      <c r="Y92" s="26">
        <f t="shared" si="98"/>
        <v>0</v>
      </c>
      <c r="Z92" s="27"/>
      <c r="AA92" s="27"/>
      <c r="AB92" s="27"/>
      <c r="AC92" s="27"/>
      <c r="AD92" s="27"/>
      <c r="AE92" s="27">
        <f t="shared" si="99"/>
        <v>0</v>
      </c>
      <c r="AF92" s="27"/>
      <c r="AG92" s="13">
        <f t="shared" si="34"/>
        <v>0</v>
      </c>
      <c r="AH92" s="27"/>
      <c r="AI92" s="27"/>
      <c r="AJ92" s="26">
        <f t="shared" si="100"/>
        <v>0</v>
      </c>
      <c r="AK92" s="27"/>
      <c r="AL92" s="27"/>
      <c r="AM92" s="27"/>
      <c r="AN92" s="27"/>
      <c r="AO92" s="35"/>
      <c r="AP92" s="35"/>
      <c r="AR92" s="17">
        <f t="shared" si="90"/>
        <v>0</v>
      </c>
      <c r="AS92" s="17">
        <f t="shared" si="81"/>
        <v>0</v>
      </c>
    </row>
    <row r="93" spans="1:45" s="36" customFormat="1" ht="75" hidden="1" x14ac:dyDescent="0.2">
      <c r="A93" s="24"/>
      <c r="B93" s="34" t="s">
        <v>108</v>
      </c>
      <c r="C93" s="27">
        <f>SUM(D93:G93)</f>
        <v>0</v>
      </c>
      <c r="D93" s="27"/>
      <c r="E93" s="27"/>
      <c r="F93" s="27"/>
      <c r="G93" s="27"/>
      <c r="H93" s="27">
        <f>SUM(I93:L93)</f>
        <v>0</v>
      </c>
      <c r="I93" s="27"/>
      <c r="J93" s="27"/>
      <c r="K93" s="27"/>
      <c r="L93" s="27"/>
      <c r="M93" s="26">
        <f>SUM(N93:R93)</f>
        <v>0</v>
      </c>
      <c r="N93" s="27"/>
      <c r="O93" s="27"/>
      <c r="P93" s="27"/>
      <c r="Q93" s="27"/>
      <c r="R93" s="27"/>
      <c r="S93" s="26">
        <f>SUM(T93:X93)</f>
        <v>0</v>
      </c>
      <c r="T93" s="27"/>
      <c r="U93" s="27"/>
      <c r="V93" s="27"/>
      <c r="W93" s="27"/>
      <c r="X93" s="27"/>
      <c r="Y93" s="26">
        <f>SUM(Z93:AD93)</f>
        <v>0</v>
      </c>
      <c r="Z93" s="27"/>
      <c r="AA93" s="27"/>
      <c r="AB93" s="27"/>
      <c r="AC93" s="27"/>
      <c r="AD93" s="27"/>
      <c r="AE93" s="27">
        <f>SUM(AF93:AI93)</f>
        <v>0</v>
      </c>
      <c r="AF93" s="27"/>
      <c r="AG93" s="13">
        <f t="shared" si="34"/>
        <v>0</v>
      </c>
      <c r="AH93" s="27"/>
      <c r="AI93" s="27"/>
      <c r="AJ93" s="26">
        <f>SUM(AK93:AN93)</f>
        <v>0</v>
      </c>
      <c r="AK93" s="27"/>
      <c r="AL93" s="27"/>
      <c r="AM93" s="27"/>
      <c r="AN93" s="27"/>
      <c r="AO93" s="35"/>
      <c r="AP93" s="35"/>
      <c r="AR93" s="17">
        <f>S93-Y93+H93-C93</f>
        <v>0</v>
      </c>
      <c r="AS93" s="17">
        <f t="shared" si="81"/>
        <v>0</v>
      </c>
    </row>
    <row r="94" spans="1:45" s="36" customFormat="1" ht="63" hidden="1" customHeight="1" x14ac:dyDescent="0.2">
      <c r="A94" s="24"/>
      <c r="B94" s="34" t="s">
        <v>109</v>
      </c>
      <c r="C94" s="27">
        <f t="shared" si="94"/>
        <v>0</v>
      </c>
      <c r="D94" s="27"/>
      <c r="E94" s="27"/>
      <c r="F94" s="27"/>
      <c r="G94" s="27"/>
      <c r="H94" s="27">
        <f t="shared" si="95"/>
        <v>0</v>
      </c>
      <c r="I94" s="27"/>
      <c r="J94" s="27"/>
      <c r="K94" s="27"/>
      <c r="L94" s="27"/>
      <c r="M94" s="26">
        <f t="shared" si="96"/>
        <v>0</v>
      </c>
      <c r="N94" s="27"/>
      <c r="O94" s="27"/>
      <c r="P94" s="27"/>
      <c r="Q94" s="27"/>
      <c r="R94" s="27"/>
      <c r="S94" s="26">
        <f t="shared" si="97"/>
        <v>0</v>
      </c>
      <c r="T94" s="27"/>
      <c r="U94" s="27"/>
      <c r="V94" s="27"/>
      <c r="W94" s="27"/>
      <c r="X94" s="27"/>
      <c r="Y94" s="26">
        <f t="shared" si="98"/>
        <v>0</v>
      </c>
      <c r="Z94" s="27"/>
      <c r="AA94" s="27"/>
      <c r="AB94" s="27"/>
      <c r="AC94" s="27"/>
      <c r="AD94" s="27"/>
      <c r="AE94" s="27">
        <f t="shared" si="99"/>
        <v>0</v>
      </c>
      <c r="AF94" s="27"/>
      <c r="AG94" s="13">
        <f t="shared" si="34"/>
        <v>0</v>
      </c>
      <c r="AH94" s="27"/>
      <c r="AI94" s="27"/>
      <c r="AJ94" s="26">
        <f t="shared" si="100"/>
        <v>0</v>
      </c>
      <c r="AK94" s="27"/>
      <c r="AL94" s="27"/>
      <c r="AM94" s="27"/>
      <c r="AN94" s="27"/>
      <c r="AO94" s="35"/>
      <c r="AP94" s="35"/>
      <c r="AR94" s="17">
        <f t="shared" si="90"/>
        <v>0</v>
      </c>
      <c r="AS94" s="17">
        <f t="shared" si="81"/>
        <v>0</v>
      </c>
    </row>
    <row r="95" spans="1:45" s="36" customFormat="1" ht="60" hidden="1" x14ac:dyDescent="0.2">
      <c r="A95" s="24"/>
      <c r="B95" s="34" t="s">
        <v>110</v>
      </c>
      <c r="C95" s="27">
        <f t="shared" si="94"/>
        <v>0</v>
      </c>
      <c r="D95" s="27"/>
      <c r="E95" s="27"/>
      <c r="F95" s="27"/>
      <c r="G95" s="27"/>
      <c r="H95" s="27">
        <f t="shared" si="95"/>
        <v>0</v>
      </c>
      <c r="I95" s="27"/>
      <c r="J95" s="27"/>
      <c r="K95" s="27"/>
      <c r="L95" s="27"/>
      <c r="M95" s="26">
        <f t="shared" si="96"/>
        <v>0</v>
      </c>
      <c r="N95" s="27"/>
      <c r="O95" s="27"/>
      <c r="P95" s="27"/>
      <c r="Q95" s="27"/>
      <c r="R95" s="27"/>
      <c r="S95" s="26">
        <f t="shared" si="97"/>
        <v>0</v>
      </c>
      <c r="T95" s="27"/>
      <c r="U95" s="27"/>
      <c r="V95" s="27"/>
      <c r="W95" s="27"/>
      <c r="X95" s="27"/>
      <c r="Y95" s="26">
        <f t="shared" si="98"/>
        <v>0</v>
      </c>
      <c r="Z95" s="27"/>
      <c r="AA95" s="27"/>
      <c r="AB95" s="27"/>
      <c r="AC95" s="27"/>
      <c r="AD95" s="27"/>
      <c r="AE95" s="27">
        <f t="shared" si="99"/>
        <v>0</v>
      </c>
      <c r="AF95" s="27"/>
      <c r="AG95" s="13">
        <f t="shared" si="34"/>
        <v>0</v>
      </c>
      <c r="AH95" s="27"/>
      <c r="AI95" s="27"/>
      <c r="AJ95" s="26">
        <f t="shared" si="100"/>
        <v>0</v>
      </c>
      <c r="AK95" s="27"/>
      <c r="AL95" s="27"/>
      <c r="AM95" s="27"/>
      <c r="AN95" s="27"/>
      <c r="AO95" s="35"/>
      <c r="AP95" s="35"/>
      <c r="AR95" s="17">
        <f t="shared" si="90"/>
        <v>0</v>
      </c>
      <c r="AS95" s="17">
        <f t="shared" si="81"/>
        <v>0</v>
      </c>
    </row>
    <row r="96" spans="1:45" s="36" customFormat="1" ht="75" hidden="1" x14ac:dyDescent="0.2">
      <c r="A96" s="24"/>
      <c r="B96" s="34" t="s">
        <v>111</v>
      </c>
      <c r="C96" s="27">
        <f t="shared" si="94"/>
        <v>0</v>
      </c>
      <c r="D96" s="27"/>
      <c r="E96" s="27"/>
      <c r="F96" s="27"/>
      <c r="G96" s="27"/>
      <c r="H96" s="27">
        <f t="shared" si="95"/>
        <v>0</v>
      </c>
      <c r="I96" s="27"/>
      <c r="J96" s="27"/>
      <c r="K96" s="27"/>
      <c r="L96" s="27"/>
      <c r="M96" s="26">
        <f t="shared" si="96"/>
        <v>0</v>
      </c>
      <c r="N96" s="27"/>
      <c r="O96" s="27"/>
      <c r="P96" s="27"/>
      <c r="Q96" s="27"/>
      <c r="R96" s="27"/>
      <c r="S96" s="26">
        <f t="shared" si="97"/>
        <v>0</v>
      </c>
      <c r="T96" s="27"/>
      <c r="U96" s="27"/>
      <c r="V96" s="27"/>
      <c r="W96" s="27"/>
      <c r="X96" s="27"/>
      <c r="Y96" s="26">
        <f t="shared" si="98"/>
        <v>0</v>
      </c>
      <c r="Z96" s="27"/>
      <c r="AA96" s="27"/>
      <c r="AB96" s="27"/>
      <c r="AC96" s="27"/>
      <c r="AD96" s="27"/>
      <c r="AE96" s="27">
        <f t="shared" si="99"/>
        <v>0</v>
      </c>
      <c r="AF96" s="27"/>
      <c r="AG96" s="13">
        <f t="shared" si="34"/>
        <v>0</v>
      </c>
      <c r="AH96" s="27"/>
      <c r="AI96" s="27"/>
      <c r="AJ96" s="26">
        <f t="shared" si="100"/>
        <v>0</v>
      </c>
      <c r="AK96" s="27"/>
      <c r="AL96" s="27"/>
      <c r="AM96" s="27"/>
      <c r="AN96" s="27"/>
      <c r="AO96" s="35"/>
      <c r="AP96" s="35"/>
      <c r="AR96" s="17">
        <f t="shared" si="90"/>
        <v>0</v>
      </c>
      <c r="AS96" s="17">
        <f t="shared" si="81"/>
        <v>0</v>
      </c>
    </row>
    <row r="97" spans="1:45" s="36" customFormat="1" ht="60" hidden="1" x14ac:dyDescent="0.2">
      <c r="A97" s="24"/>
      <c r="B97" s="34" t="s">
        <v>112</v>
      </c>
      <c r="C97" s="27">
        <f t="shared" si="94"/>
        <v>0</v>
      </c>
      <c r="D97" s="27"/>
      <c r="E97" s="27"/>
      <c r="F97" s="27"/>
      <c r="G97" s="27"/>
      <c r="H97" s="27">
        <f t="shared" si="95"/>
        <v>0</v>
      </c>
      <c r="I97" s="27"/>
      <c r="J97" s="27"/>
      <c r="K97" s="27"/>
      <c r="L97" s="27"/>
      <c r="M97" s="26">
        <f t="shared" si="96"/>
        <v>0</v>
      </c>
      <c r="N97" s="27"/>
      <c r="O97" s="27"/>
      <c r="P97" s="27"/>
      <c r="Q97" s="27"/>
      <c r="R97" s="27"/>
      <c r="S97" s="26">
        <f t="shared" si="97"/>
        <v>0</v>
      </c>
      <c r="T97" s="27"/>
      <c r="U97" s="27"/>
      <c r="V97" s="27"/>
      <c r="W97" s="27"/>
      <c r="X97" s="27"/>
      <c r="Y97" s="26">
        <f t="shared" si="98"/>
        <v>0</v>
      </c>
      <c r="Z97" s="27"/>
      <c r="AA97" s="27"/>
      <c r="AB97" s="27"/>
      <c r="AC97" s="27"/>
      <c r="AD97" s="27"/>
      <c r="AE97" s="27">
        <f t="shared" si="99"/>
        <v>0</v>
      </c>
      <c r="AF97" s="27"/>
      <c r="AG97" s="13">
        <f t="shared" si="34"/>
        <v>0</v>
      </c>
      <c r="AH97" s="27"/>
      <c r="AI97" s="27"/>
      <c r="AJ97" s="26">
        <f t="shared" si="100"/>
        <v>0</v>
      </c>
      <c r="AK97" s="27"/>
      <c r="AL97" s="27"/>
      <c r="AM97" s="27"/>
      <c r="AN97" s="27"/>
      <c r="AO97" s="35"/>
      <c r="AP97" s="35"/>
      <c r="AR97" s="17">
        <f t="shared" si="90"/>
        <v>0</v>
      </c>
      <c r="AS97" s="17">
        <f t="shared" si="81"/>
        <v>0</v>
      </c>
    </row>
    <row r="98" spans="1:45" s="36" customFormat="1" ht="60" hidden="1" x14ac:dyDescent="0.2">
      <c r="A98" s="24"/>
      <c r="B98" s="34" t="s">
        <v>113</v>
      </c>
      <c r="C98" s="27">
        <f t="shared" si="94"/>
        <v>0</v>
      </c>
      <c r="D98" s="27"/>
      <c r="E98" s="27"/>
      <c r="F98" s="27"/>
      <c r="G98" s="27"/>
      <c r="H98" s="27">
        <f t="shared" si="95"/>
        <v>0</v>
      </c>
      <c r="I98" s="27"/>
      <c r="J98" s="27"/>
      <c r="K98" s="27"/>
      <c r="L98" s="27"/>
      <c r="M98" s="26">
        <f t="shared" si="96"/>
        <v>0</v>
      </c>
      <c r="N98" s="27"/>
      <c r="O98" s="27"/>
      <c r="P98" s="27"/>
      <c r="Q98" s="27"/>
      <c r="R98" s="27"/>
      <c r="S98" s="26">
        <f t="shared" si="97"/>
        <v>0</v>
      </c>
      <c r="T98" s="27"/>
      <c r="U98" s="27"/>
      <c r="V98" s="27"/>
      <c r="W98" s="27"/>
      <c r="X98" s="27"/>
      <c r="Y98" s="26">
        <f t="shared" si="98"/>
        <v>0</v>
      </c>
      <c r="Z98" s="27"/>
      <c r="AA98" s="27"/>
      <c r="AB98" s="27"/>
      <c r="AC98" s="27"/>
      <c r="AD98" s="27"/>
      <c r="AE98" s="27">
        <f t="shared" si="99"/>
        <v>0</v>
      </c>
      <c r="AF98" s="27"/>
      <c r="AG98" s="13">
        <f t="shared" si="34"/>
        <v>0</v>
      </c>
      <c r="AH98" s="27"/>
      <c r="AI98" s="27"/>
      <c r="AJ98" s="26">
        <f t="shared" si="100"/>
        <v>0</v>
      </c>
      <c r="AK98" s="27"/>
      <c r="AL98" s="27"/>
      <c r="AM98" s="27"/>
      <c r="AN98" s="27"/>
      <c r="AO98" s="35"/>
      <c r="AP98" s="35"/>
      <c r="AR98" s="17">
        <f t="shared" si="90"/>
        <v>0</v>
      </c>
      <c r="AS98" s="17">
        <f t="shared" si="81"/>
        <v>0</v>
      </c>
    </row>
    <row r="99" spans="1:45" s="36" customFormat="1" ht="60" hidden="1" x14ac:dyDescent="0.2">
      <c r="A99" s="24"/>
      <c r="B99" s="34" t="s">
        <v>114</v>
      </c>
      <c r="C99" s="27">
        <f t="shared" si="94"/>
        <v>0</v>
      </c>
      <c r="D99" s="27"/>
      <c r="E99" s="27"/>
      <c r="F99" s="27"/>
      <c r="G99" s="27"/>
      <c r="H99" s="27">
        <f t="shared" si="95"/>
        <v>0</v>
      </c>
      <c r="I99" s="27"/>
      <c r="J99" s="27"/>
      <c r="K99" s="27"/>
      <c r="L99" s="27"/>
      <c r="M99" s="26">
        <f t="shared" si="96"/>
        <v>0</v>
      </c>
      <c r="N99" s="27"/>
      <c r="O99" s="27"/>
      <c r="P99" s="27"/>
      <c r="Q99" s="27"/>
      <c r="R99" s="27"/>
      <c r="S99" s="26">
        <f t="shared" si="97"/>
        <v>0</v>
      </c>
      <c r="T99" s="27"/>
      <c r="U99" s="27"/>
      <c r="V99" s="27"/>
      <c r="W99" s="27"/>
      <c r="X99" s="27"/>
      <c r="Y99" s="26">
        <f t="shared" si="98"/>
        <v>0</v>
      </c>
      <c r="Z99" s="27"/>
      <c r="AA99" s="27"/>
      <c r="AB99" s="27"/>
      <c r="AC99" s="27"/>
      <c r="AD99" s="27"/>
      <c r="AE99" s="27">
        <f t="shared" si="99"/>
        <v>0</v>
      </c>
      <c r="AF99" s="27"/>
      <c r="AG99" s="13">
        <f t="shared" si="34"/>
        <v>0</v>
      </c>
      <c r="AH99" s="27"/>
      <c r="AI99" s="27"/>
      <c r="AJ99" s="26">
        <f t="shared" si="100"/>
        <v>0</v>
      </c>
      <c r="AK99" s="27"/>
      <c r="AL99" s="27"/>
      <c r="AM99" s="27"/>
      <c r="AN99" s="27"/>
      <c r="AO99" s="35"/>
      <c r="AP99" s="35"/>
      <c r="AR99" s="17">
        <f t="shared" si="90"/>
        <v>0</v>
      </c>
      <c r="AS99" s="17">
        <f t="shared" si="81"/>
        <v>0</v>
      </c>
    </row>
    <row r="100" spans="1:45" s="36" customFormat="1" ht="60" hidden="1" x14ac:dyDescent="0.2">
      <c r="A100" s="24"/>
      <c r="B100" s="34" t="s">
        <v>115</v>
      </c>
      <c r="C100" s="27">
        <f>SUM(D100:G100)</f>
        <v>0</v>
      </c>
      <c r="D100" s="27"/>
      <c r="E100" s="27"/>
      <c r="F100" s="27"/>
      <c r="G100" s="27"/>
      <c r="H100" s="27">
        <f>SUM(I100:L100)</f>
        <v>0</v>
      </c>
      <c r="I100" s="27"/>
      <c r="J100" s="27"/>
      <c r="K100" s="27"/>
      <c r="L100" s="27"/>
      <c r="M100" s="26">
        <f>SUM(N100:R100)</f>
        <v>0</v>
      </c>
      <c r="N100" s="27"/>
      <c r="O100" s="27"/>
      <c r="P100" s="27"/>
      <c r="Q100" s="27"/>
      <c r="R100" s="27"/>
      <c r="S100" s="26">
        <f>SUM(T100:X100)</f>
        <v>0</v>
      </c>
      <c r="T100" s="27"/>
      <c r="U100" s="27"/>
      <c r="V100" s="27"/>
      <c r="W100" s="27"/>
      <c r="X100" s="27"/>
      <c r="Y100" s="26">
        <f>SUM(Z100:AD100)</f>
        <v>0</v>
      </c>
      <c r="Z100" s="27"/>
      <c r="AA100" s="27"/>
      <c r="AB100" s="27"/>
      <c r="AC100" s="27"/>
      <c r="AD100" s="27"/>
      <c r="AE100" s="27">
        <f>SUM(AF100:AI100)</f>
        <v>0</v>
      </c>
      <c r="AF100" s="27"/>
      <c r="AG100" s="13">
        <f t="shared" si="34"/>
        <v>0</v>
      </c>
      <c r="AH100" s="27"/>
      <c r="AI100" s="27"/>
      <c r="AJ100" s="26">
        <f>SUM(AK100:AN100)</f>
        <v>0</v>
      </c>
      <c r="AK100" s="27"/>
      <c r="AL100" s="27"/>
      <c r="AM100" s="27"/>
      <c r="AN100" s="27"/>
      <c r="AO100" s="35"/>
      <c r="AP100" s="35"/>
      <c r="AR100" s="17">
        <f>S100-Y100+H100-C100</f>
        <v>0</v>
      </c>
      <c r="AS100" s="17">
        <f t="shared" si="81"/>
        <v>0</v>
      </c>
    </row>
    <row r="101" spans="1:45" s="36" customFormat="1" ht="60" hidden="1" customHeight="1" x14ac:dyDescent="0.2">
      <c r="A101" s="24"/>
      <c r="B101" s="34" t="s">
        <v>116</v>
      </c>
      <c r="C101" s="27">
        <f t="shared" si="94"/>
        <v>0</v>
      </c>
      <c r="D101" s="27"/>
      <c r="E101" s="27"/>
      <c r="F101" s="27"/>
      <c r="G101" s="27"/>
      <c r="H101" s="27">
        <f t="shared" si="95"/>
        <v>0</v>
      </c>
      <c r="I101" s="27"/>
      <c r="J101" s="27"/>
      <c r="K101" s="27"/>
      <c r="L101" s="27"/>
      <c r="M101" s="26">
        <f t="shared" si="96"/>
        <v>0</v>
      </c>
      <c r="N101" s="27"/>
      <c r="O101" s="27"/>
      <c r="P101" s="27"/>
      <c r="Q101" s="27"/>
      <c r="R101" s="27"/>
      <c r="S101" s="26">
        <f t="shared" si="97"/>
        <v>0</v>
      </c>
      <c r="T101" s="27"/>
      <c r="U101" s="27"/>
      <c r="V101" s="27"/>
      <c r="W101" s="27"/>
      <c r="X101" s="27"/>
      <c r="Y101" s="26">
        <f t="shared" si="98"/>
        <v>0</v>
      </c>
      <c r="Z101" s="27"/>
      <c r="AA101" s="27"/>
      <c r="AB101" s="27"/>
      <c r="AC101" s="27"/>
      <c r="AD101" s="27"/>
      <c r="AE101" s="27">
        <f t="shared" si="99"/>
        <v>0</v>
      </c>
      <c r="AF101" s="27"/>
      <c r="AG101" s="13">
        <f t="shared" si="34"/>
        <v>0</v>
      </c>
      <c r="AH101" s="27"/>
      <c r="AI101" s="27"/>
      <c r="AJ101" s="26">
        <f t="shared" si="100"/>
        <v>0</v>
      </c>
      <c r="AK101" s="27"/>
      <c r="AL101" s="27"/>
      <c r="AM101" s="27"/>
      <c r="AN101" s="27"/>
      <c r="AO101" s="35"/>
      <c r="AP101" s="35"/>
      <c r="AR101" s="17">
        <f t="shared" si="90"/>
        <v>0</v>
      </c>
      <c r="AS101" s="17">
        <f t="shared" si="81"/>
        <v>0</v>
      </c>
    </row>
    <row r="102" spans="1:45" s="36" customFormat="1" ht="75" hidden="1" x14ac:dyDescent="0.2">
      <c r="A102" s="24"/>
      <c r="B102" s="34" t="s">
        <v>117</v>
      </c>
      <c r="C102" s="27">
        <f>SUM(D102:G102)</f>
        <v>0</v>
      </c>
      <c r="D102" s="27"/>
      <c r="E102" s="27"/>
      <c r="F102" s="27"/>
      <c r="G102" s="27"/>
      <c r="H102" s="27">
        <f>SUM(I102:L102)</f>
        <v>0</v>
      </c>
      <c r="I102" s="27"/>
      <c r="J102" s="27"/>
      <c r="K102" s="27"/>
      <c r="L102" s="27"/>
      <c r="M102" s="26">
        <f>SUM(N102:R102)</f>
        <v>0</v>
      </c>
      <c r="N102" s="27"/>
      <c r="O102" s="27"/>
      <c r="P102" s="27"/>
      <c r="Q102" s="27"/>
      <c r="R102" s="27"/>
      <c r="S102" s="26">
        <f>SUM(T102:X102)</f>
        <v>0</v>
      </c>
      <c r="T102" s="27"/>
      <c r="U102" s="27"/>
      <c r="V102" s="27"/>
      <c r="W102" s="27"/>
      <c r="X102" s="27"/>
      <c r="Y102" s="26">
        <f>SUM(Z102:AD102)</f>
        <v>0</v>
      </c>
      <c r="Z102" s="27"/>
      <c r="AA102" s="27"/>
      <c r="AB102" s="27"/>
      <c r="AC102" s="27"/>
      <c r="AD102" s="27"/>
      <c r="AE102" s="27">
        <f>SUM(AF102:AI102)</f>
        <v>0</v>
      </c>
      <c r="AF102" s="27"/>
      <c r="AG102" s="13">
        <f t="shared" si="34"/>
        <v>0</v>
      </c>
      <c r="AH102" s="27"/>
      <c r="AI102" s="27"/>
      <c r="AJ102" s="26">
        <f>SUM(AK102:AN102)</f>
        <v>0</v>
      </c>
      <c r="AK102" s="27"/>
      <c r="AL102" s="27"/>
      <c r="AM102" s="27"/>
      <c r="AN102" s="27"/>
      <c r="AO102" s="35"/>
      <c r="AP102" s="35"/>
      <c r="AR102" s="17">
        <f>S102-Y102+H102-C102</f>
        <v>0</v>
      </c>
      <c r="AS102" s="17">
        <f t="shared" si="81"/>
        <v>0</v>
      </c>
    </row>
    <row r="103" spans="1:45" s="36" customFormat="1" ht="75" hidden="1" x14ac:dyDescent="0.2">
      <c r="A103" s="24"/>
      <c r="B103" s="40" t="s">
        <v>118</v>
      </c>
      <c r="C103" s="27">
        <f>SUM(D103:G103)</f>
        <v>0</v>
      </c>
      <c r="D103" s="27"/>
      <c r="E103" s="27"/>
      <c r="F103" s="27"/>
      <c r="G103" s="27"/>
      <c r="H103" s="27">
        <f>SUM(I103:L103)</f>
        <v>0</v>
      </c>
      <c r="I103" s="27"/>
      <c r="J103" s="27"/>
      <c r="K103" s="27"/>
      <c r="L103" s="27"/>
      <c r="M103" s="26">
        <f>SUM(N103:R103)</f>
        <v>0</v>
      </c>
      <c r="N103" s="27"/>
      <c r="O103" s="27"/>
      <c r="P103" s="27"/>
      <c r="Q103" s="27"/>
      <c r="R103" s="27"/>
      <c r="S103" s="26">
        <f>SUM(T103:X103)</f>
        <v>0</v>
      </c>
      <c r="T103" s="27"/>
      <c r="U103" s="27"/>
      <c r="V103" s="27"/>
      <c r="W103" s="27"/>
      <c r="X103" s="27"/>
      <c r="Y103" s="26">
        <f>SUM(Z103:AD103)</f>
        <v>0</v>
      </c>
      <c r="Z103" s="27"/>
      <c r="AA103" s="27"/>
      <c r="AB103" s="27"/>
      <c r="AC103" s="27"/>
      <c r="AD103" s="27"/>
      <c r="AE103" s="27">
        <f>SUM(AF103:AI103)</f>
        <v>0</v>
      </c>
      <c r="AF103" s="27"/>
      <c r="AG103" s="13">
        <f t="shared" si="34"/>
        <v>0</v>
      </c>
      <c r="AH103" s="27"/>
      <c r="AI103" s="27"/>
      <c r="AJ103" s="26">
        <f>SUM(AK103:AN103)</f>
        <v>0</v>
      </c>
      <c r="AK103" s="27"/>
      <c r="AL103" s="27"/>
      <c r="AM103" s="27"/>
      <c r="AN103" s="27"/>
      <c r="AO103" s="35"/>
      <c r="AP103" s="35"/>
      <c r="AR103" s="17">
        <f>S103-Y103+H103-C103</f>
        <v>0</v>
      </c>
      <c r="AS103" s="17">
        <f t="shared" si="81"/>
        <v>0</v>
      </c>
    </row>
    <row r="104" spans="1:45" s="36" customFormat="1" ht="60" hidden="1" x14ac:dyDescent="0.2">
      <c r="A104" s="24"/>
      <c r="B104" s="40" t="s">
        <v>119</v>
      </c>
      <c r="C104" s="27">
        <f>SUM(D104:G104)</f>
        <v>0</v>
      </c>
      <c r="D104" s="27"/>
      <c r="E104" s="27"/>
      <c r="F104" s="27"/>
      <c r="G104" s="27"/>
      <c r="H104" s="27">
        <f>SUM(I104:L104)</f>
        <v>0</v>
      </c>
      <c r="I104" s="27"/>
      <c r="J104" s="27"/>
      <c r="K104" s="27"/>
      <c r="L104" s="27"/>
      <c r="M104" s="26">
        <f>SUM(N104:R104)</f>
        <v>0</v>
      </c>
      <c r="N104" s="27"/>
      <c r="O104" s="27"/>
      <c r="P104" s="27"/>
      <c r="Q104" s="27"/>
      <c r="R104" s="27"/>
      <c r="S104" s="26">
        <f>SUM(T104:X104)</f>
        <v>0</v>
      </c>
      <c r="T104" s="27"/>
      <c r="U104" s="27"/>
      <c r="V104" s="27"/>
      <c r="W104" s="27"/>
      <c r="X104" s="27"/>
      <c r="Y104" s="26">
        <f>SUM(Z104:AD104)</f>
        <v>0</v>
      </c>
      <c r="Z104" s="27"/>
      <c r="AA104" s="27"/>
      <c r="AB104" s="27"/>
      <c r="AC104" s="27"/>
      <c r="AD104" s="27"/>
      <c r="AE104" s="27">
        <f>SUM(AF104:AI104)</f>
        <v>0</v>
      </c>
      <c r="AF104" s="27"/>
      <c r="AG104" s="13">
        <f t="shared" si="34"/>
        <v>0</v>
      </c>
      <c r="AH104" s="27"/>
      <c r="AI104" s="27"/>
      <c r="AJ104" s="26">
        <f>SUM(AK104:AN104)</f>
        <v>0</v>
      </c>
      <c r="AK104" s="27"/>
      <c r="AL104" s="27"/>
      <c r="AM104" s="27"/>
      <c r="AN104" s="27"/>
      <c r="AO104" s="35"/>
      <c r="AP104" s="35"/>
      <c r="AR104" s="17">
        <f t="shared" si="90"/>
        <v>0</v>
      </c>
      <c r="AS104" s="17">
        <f t="shared" si="81"/>
        <v>0</v>
      </c>
    </row>
    <row r="105" spans="1:45" s="36" customFormat="1" ht="75" hidden="1" x14ac:dyDescent="0.2">
      <c r="A105" s="24"/>
      <c r="B105" s="34" t="s">
        <v>120</v>
      </c>
      <c r="C105" s="27">
        <f t="shared" si="94"/>
        <v>0</v>
      </c>
      <c r="D105" s="27"/>
      <c r="E105" s="27"/>
      <c r="F105" s="27"/>
      <c r="G105" s="27"/>
      <c r="H105" s="27">
        <f t="shared" si="95"/>
        <v>0</v>
      </c>
      <c r="I105" s="27"/>
      <c r="J105" s="27"/>
      <c r="K105" s="27"/>
      <c r="L105" s="27"/>
      <c r="M105" s="26">
        <f t="shared" si="96"/>
        <v>0</v>
      </c>
      <c r="N105" s="27"/>
      <c r="O105" s="27"/>
      <c r="P105" s="27"/>
      <c r="Q105" s="27"/>
      <c r="R105" s="27"/>
      <c r="S105" s="26">
        <f t="shared" si="97"/>
        <v>0</v>
      </c>
      <c r="T105" s="27"/>
      <c r="U105" s="27"/>
      <c r="V105" s="27"/>
      <c r="W105" s="27"/>
      <c r="X105" s="27"/>
      <c r="Y105" s="26">
        <f t="shared" si="98"/>
        <v>0</v>
      </c>
      <c r="Z105" s="27"/>
      <c r="AA105" s="41"/>
      <c r="AB105" s="27"/>
      <c r="AC105" s="27"/>
      <c r="AD105" s="27"/>
      <c r="AE105" s="27">
        <f t="shared" si="99"/>
        <v>0</v>
      </c>
      <c r="AF105" s="27"/>
      <c r="AG105" s="13">
        <f t="shared" si="34"/>
        <v>0</v>
      </c>
      <c r="AH105" s="27"/>
      <c r="AI105" s="27"/>
      <c r="AJ105" s="26">
        <f t="shared" si="100"/>
        <v>0</v>
      </c>
      <c r="AK105" s="27"/>
      <c r="AL105" s="27"/>
      <c r="AM105" s="27"/>
      <c r="AN105" s="27"/>
      <c r="AO105" s="35"/>
      <c r="AP105" s="35"/>
      <c r="AR105" s="17">
        <f t="shared" si="90"/>
        <v>0</v>
      </c>
      <c r="AS105" s="17">
        <f t="shared" si="81"/>
        <v>0</v>
      </c>
    </row>
    <row r="106" spans="1:45" s="36" customFormat="1" ht="75" hidden="1" x14ac:dyDescent="0.2">
      <c r="A106" s="24"/>
      <c r="B106" s="34" t="s">
        <v>121</v>
      </c>
      <c r="C106" s="27">
        <f t="shared" si="94"/>
        <v>0</v>
      </c>
      <c r="D106" s="27"/>
      <c r="E106" s="27"/>
      <c r="F106" s="27"/>
      <c r="G106" s="27"/>
      <c r="H106" s="27">
        <f t="shared" si="95"/>
        <v>0</v>
      </c>
      <c r="I106" s="27"/>
      <c r="J106" s="27"/>
      <c r="K106" s="27"/>
      <c r="L106" s="27"/>
      <c r="M106" s="26">
        <f t="shared" si="96"/>
        <v>0</v>
      </c>
      <c r="N106" s="27"/>
      <c r="O106" s="27"/>
      <c r="P106" s="27"/>
      <c r="Q106" s="27"/>
      <c r="R106" s="27"/>
      <c r="S106" s="26">
        <f t="shared" si="97"/>
        <v>0</v>
      </c>
      <c r="T106" s="27"/>
      <c r="U106" s="27"/>
      <c r="V106" s="27"/>
      <c r="W106" s="27"/>
      <c r="X106" s="27"/>
      <c r="Y106" s="26">
        <f t="shared" si="98"/>
        <v>0</v>
      </c>
      <c r="Z106" s="27"/>
      <c r="AA106" s="41"/>
      <c r="AB106" s="27"/>
      <c r="AC106" s="27"/>
      <c r="AD106" s="27"/>
      <c r="AE106" s="27">
        <f t="shared" si="99"/>
        <v>0</v>
      </c>
      <c r="AF106" s="27"/>
      <c r="AG106" s="13">
        <f t="shared" si="34"/>
        <v>0</v>
      </c>
      <c r="AH106" s="27"/>
      <c r="AI106" s="27"/>
      <c r="AJ106" s="26">
        <f t="shared" si="100"/>
        <v>0</v>
      </c>
      <c r="AK106" s="27"/>
      <c r="AL106" s="27"/>
      <c r="AM106" s="27"/>
      <c r="AN106" s="27"/>
      <c r="AO106" s="35"/>
      <c r="AP106" s="35"/>
      <c r="AR106" s="17">
        <f t="shared" si="90"/>
        <v>0</v>
      </c>
      <c r="AS106" s="17">
        <f t="shared" si="81"/>
        <v>0</v>
      </c>
    </row>
    <row r="107" spans="1:45" s="36" customFormat="1" ht="60" hidden="1" x14ac:dyDescent="0.2">
      <c r="A107" s="24"/>
      <c r="B107" s="34" t="s">
        <v>122</v>
      </c>
      <c r="C107" s="27">
        <f t="shared" si="94"/>
        <v>0</v>
      </c>
      <c r="D107" s="27"/>
      <c r="E107" s="27"/>
      <c r="F107" s="27"/>
      <c r="G107" s="27"/>
      <c r="H107" s="27">
        <f t="shared" si="95"/>
        <v>0</v>
      </c>
      <c r="I107" s="27"/>
      <c r="J107" s="27"/>
      <c r="K107" s="27"/>
      <c r="L107" s="27"/>
      <c r="M107" s="26">
        <f t="shared" si="96"/>
        <v>0</v>
      </c>
      <c r="N107" s="27"/>
      <c r="O107" s="27"/>
      <c r="P107" s="27"/>
      <c r="Q107" s="27"/>
      <c r="R107" s="27"/>
      <c r="S107" s="26">
        <f t="shared" si="97"/>
        <v>0</v>
      </c>
      <c r="T107" s="27"/>
      <c r="U107" s="27"/>
      <c r="V107" s="27"/>
      <c r="W107" s="27"/>
      <c r="X107" s="27"/>
      <c r="Y107" s="26">
        <f t="shared" si="98"/>
        <v>0</v>
      </c>
      <c r="Z107" s="27"/>
      <c r="AA107" s="41"/>
      <c r="AB107" s="27"/>
      <c r="AC107" s="27"/>
      <c r="AD107" s="27"/>
      <c r="AE107" s="27">
        <f t="shared" si="99"/>
        <v>0</v>
      </c>
      <c r="AF107" s="27"/>
      <c r="AG107" s="13">
        <f t="shared" si="34"/>
        <v>0</v>
      </c>
      <c r="AH107" s="27"/>
      <c r="AI107" s="27"/>
      <c r="AJ107" s="26">
        <f t="shared" si="100"/>
        <v>0</v>
      </c>
      <c r="AK107" s="27"/>
      <c r="AL107" s="27"/>
      <c r="AM107" s="27"/>
      <c r="AN107" s="27"/>
      <c r="AO107" s="35"/>
      <c r="AP107" s="35"/>
      <c r="AR107" s="17">
        <f t="shared" si="90"/>
        <v>0</v>
      </c>
      <c r="AS107" s="17">
        <f t="shared" si="81"/>
        <v>0</v>
      </c>
    </row>
    <row r="108" spans="1:45" s="36" customFormat="1" ht="60" hidden="1" x14ac:dyDescent="0.2">
      <c r="A108" s="24"/>
      <c r="B108" s="34" t="s">
        <v>123</v>
      </c>
      <c r="C108" s="27">
        <f t="shared" si="94"/>
        <v>0</v>
      </c>
      <c r="D108" s="27"/>
      <c r="E108" s="27"/>
      <c r="F108" s="27"/>
      <c r="G108" s="27"/>
      <c r="H108" s="27">
        <f t="shared" si="95"/>
        <v>0</v>
      </c>
      <c r="I108" s="27"/>
      <c r="J108" s="27"/>
      <c r="K108" s="27"/>
      <c r="L108" s="27"/>
      <c r="M108" s="26">
        <f t="shared" si="96"/>
        <v>0</v>
      </c>
      <c r="N108" s="27"/>
      <c r="O108" s="27"/>
      <c r="P108" s="27"/>
      <c r="Q108" s="27"/>
      <c r="R108" s="27"/>
      <c r="S108" s="26">
        <f t="shared" si="97"/>
        <v>0</v>
      </c>
      <c r="T108" s="27"/>
      <c r="U108" s="27"/>
      <c r="V108" s="27"/>
      <c r="W108" s="27"/>
      <c r="X108" s="27"/>
      <c r="Y108" s="26">
        <f t="shared" si="98"/>
        <v>0</v>
      </c>
      <c r="Z108" s="27"/>
      <c r="AA108" s="27"/>
      <c r="AB108" s="27"/>
      <c r="AC108" s="27"/>
      <c r="AD108" s="27"/>
      <c r="AE108" s="27">
        <f t="shared" si="99"/>
        <v>0</v>
      </c>
      <c r="AF108" s="27"/>
      <c r="AG108" s="13">
        <f t="shared" si="34"/>
        <v>0</v>
      </c>
      <c r="AH108" s="27"/>
      <c r="AI108" s="27"/>
      <c r="AJ108" s="26">
        <f t="shared" si="100"/>
        <v>0</v>
      </c>
      <c r="AK108" s="27"/>
      <c r="AL108" s="27"/>
      <c r="AM108" s="27"/>
      <c r="AN108" s="27"/>
      <c r="AO108" s="35"/>
      <c r="AP108" s="35"/>
      <c r="AR108" s="17">
        <f t="shared" si="90"/>
        <v>0</v>
      </c>
      <c r="AS108" s="17">
        <f t="shared" si="81"/>
        <v>0</v>
      </c>
    </row>
    <row r="109" spans="1:45" s="36" customFormat="1" ht="60" hidden="1" x14ac:dyDescent="0.2">
      <c r="A109" s="24"/>
      <c r="B109" s="34" t="s">
        <v>124</v>
      </c>
      <c r="C109" s="27">
        <f t="shared" si="94"/>
        <v>0</v>
      </c>
      <c r="D109" s="27"/>
      <c r="E109" s="27"/>
      <c r="F109" s="27"/>
      <c r="G109" s="27"/>
      <c r="H109" s="27">
        <f t="shared" si="95"/>
        <v>0</v>
      </c>
      <c r="I109" s="27"/>
      <c r="J109" s="27"/>
      <c r="K109" s="27"/>
      <c r="L109" s="27"/>
      <c r="M109" s="26">
        <f t="shared" si="96"/>
        <v>0</v>
      </c>
      <c r="N109" s="27"/>
      <c r="O109" s="27"/>
      <c r="P109" s="27"/>
      <c r="Q109" s="27"/>
      <c r="R109" s="27"/>
      <c r="S109" s="26">
        <f t="shared" si="97"/>
        <v>0</v>
      </c>
      <c r="T109" s="27"/>
      <c r="U109" s="27"/>
      <c r="V109" s="27"/>
      <c r="W109" s="27"/>
      <c r="X109" s="27"/>
      <c r="Y109" s="26">
        <f t="shared" si="98"/>
        <v>0</v>
      </c>
      <c r="Z109" s="27"/>
      <c r="AA109" s="27"/>
      <c r="AB109" s="27"/>
      <c r="AC109" s="27"/>
      <c r="AD109" s="27"/>
      <c r="AE109" s="27">
        <f t="shared" si="99"/>
        <v>0</v>
      </c>
      <c r="AF109" s="27"/>
      <c r="AG109" s="13">
        <f t="shared" si="34"/>
        <v>0</v>
      </c>
      <c r="AH109" s="27"/>
      <c r="AI109" s="27"/>
      <c r="AJ109" s="26">
        <f t="shared" si="100"/>
        <v>0</v>
      </c>
      <c r="AK109" s="27"/>
      <c r="AL109" s="27"/>
      <c r="AM109" s="27"/>
      <c r="AN109" s="27"/>
      <c r="AO109" s="35"/>
      <c r="AP109" s="35"/>
      <c r="AR109" s="17">
        <f t="shared" si="90"/>
        <v>0</v>
      </c>
      <c r="AS109" s="17">
        <f t="shared" si="81"/>
        <v>0</v>
      </c>
    </row>
    <row r="110" spans="1:45" s="36" customFormat="1" ht="75" hidden="1" x14ac:dyDescent="0.2">
      <c r="A110" s="24"/>
      <c r="B110" s="34" t="s">
        <v>125</v>
      </c>
      <c r="C110" s="27">
        <f t="shared" si="94"/>
        <v>0</v>
      </c>
      <c r="D110" s="27"/>
      <c r="E110" s="27"/>
      <c r="F110" s="27"/>
      <c r="G110" s="27"/>
      <c r="H110" s="27">
        <f t="shared" si="95"/>
        <v>0</v>
      </c>
      <c r="I110" s="27"/>
      <c r="J110" s="27"/>
      <c r="K110" s="27"/>
      <c r="L110" s="27"/>
      <c r="M110" s="26">
        <f t="shared" si="96"/>
        <v>0</v>
      </c>
      <c r="N110" s="27"/>
      <c r="O110" s="27"/>
      <c r="P110" s="27"/>
      <c r="Q110" s="27"/>
      <c r="R110" s="27"/>
      <c r="S110" s="26">
        <f t="shared" si="97"/>
        <v>0</v>
      </c>
      <c r="T110" s="27"/>
      <c r="U110" s="27"/>
      <c r="V110" s="27"/>
      <c r="W110" s="27"/>
      <c r="X110" s="27"/>
      <c r="Y110" s="26">
        <f t="shared" si="98"/>
        <v>0</v>
      </c>
      <c r="Z110" s="27"/>
      <c r="AA110" s="27"/>
      <c r="AB110" s="27"/>
      <c r="AC110" s="27"/>
      <c r="AD110" s="27"/>
      <c r="AE110" s="27">
        <f t="shared" si="99"/>
        <v>0</v>
      </c>
      <c r="AF110" s="27"/>
      <c r="AG110" s="13">
        <f t="shared" si="34"/>
        <v>0</v>
      </c>
      <c r="AH110" s="27"/>
      <c r="AI110" s="27"/>
      <c r="AJ110" s="26">
        <f t="shared" si="100"/>
        <v>0</v>
      </c>
      <c r="AK110" s="27"/>
      <c r="AL110" s="27"/>
      <c r="AM110" s="27"/>
      <c r="AN110" s="27"/>
      <c r="AO110" s="35"/>
      <c r="AP110" s="35"/>
      <c r="AR110" s="17">
        <f t="shared" si="90"/>
        <v>0</v>
      </c>
      <c r="AS110" s="17">
        <f t="shared" si="81"/>
        <v>0</v>
      </c>
    </row>
    <row r="111" spans="1:45" s="36" customFormat="1" ht="75" hidden="1" x14ac:dyDescent="0.2">
      <c r="A111" s="24"/>
      <c r="B111" s="34" t="s">
        <v>126</v>
      </c>
      <c r="C111" s="27">
        <f t="shared" si="94"/>
        <v>0</v>
      </c>
      <c r="D111" s="27"/>
      <c r="E111" s="27"/>
      <c r="F111" s="27"/>
      <c r="G111" s="27"/>
      <c r="H111" s="27">
        <f t="shared" si="95"/>
        <v>0</v>
      </c>
      <c r="I111" s="27"/>
      <c r="J111" s="27"/>
      <c r="K111" s="27"/>
      <c r="L111" s="27"/>
      <c r="M111" s="26">
        <f t="shared" si="96"/>
        <v>0</v>
      </c>
      <c r="N111" s="27"/>
      <c r="O111" s="27"/>
      <c r="P111" s="27"/>
      <c r="Q111" s="27"/>
      <c r="R111" s="27"/>
      <c r="S111" s="26">
        <f t="shared" si="97"/>
        <v>0</v>
      </c>
      <c r="T111" s="27"/>
      <c r="U111" s="27"/>
      <c r="V111" s="27"/>
      <c r="W111" s="27"/>
      <c r="X111" s="27"/>
      <c r="Y111" s="26">
        <f t="shared" si="98"/>
        <v>0</v>
      </c>
      <c r="Z111" s="27"/>
      <c r="AA111" s="39"/>
      <c r="AB111" s="27"/>
      <c r="AC111" s="27"/>
      <c r="AD111" s="27"/>
      <c r="AE111" s="27">
        <f t="shared" si="99"/>
        <v>0</v>
      </c>
      <c r="AF111" s="27"/>
      <c r="AG111" s="13">
        <f t="shared" si="34"/>
        <v>0</v>
      </c>
      <c r="AH111" s="27"/>
      <c r="AI111" s="27"/>
      <c r="AJ111" s="26">
        <f t="shared" si="100"/>
        <v>0</v>
      </c>
      <c r="AK111" s="27"/>
      <c r="AL111" s="27"/>
      <c r="AM111" s="27"/>
      <c r="AN111" s="27"/>
      <c r="AO111" s="35"/>
      <c r="AP111" s="35"/>
      <c r="AR111" s="17">
        <f>S111-Y111+H111-C111</f>
        <v>0</v>
      </c>
      <c r="AS111" s="17">
        <f t="shared" si="81"/>
        <v>0</v>
      </c>
    </row>
    <row r="112" spans="1:45" s="36" customFormat="1" ht="60" hidden="1" x14ac:dyDescent="0.2">
      <c r="A112" s="24"/>
      <c r="B112" s="34" t="s">
        <v>127</v>
      </c>
      <c r="C112" s="27">
        <f t="shared" si="94"/>
        <v>0</v>
      </c>
      <c r="D112" s="27"/>
      <c r="E112" s="27"/>
      <c r="F112" s="27"/>
      <c r="G112" s="27"/>
      <c r="H112" s="27">
        <f t="shared" si="95"/>
        <v>0</v>
      </c>
      <c r="I112" s="27"/>
      <c r="J112" s="27"/>
      <c r="K112" s="27"/>
      <c r="L112" s="27"/>
      <c r="M112" s="26">
        <f t="shared" si="96"/>
        <v>0</v>
      </c>
      <c r="N112" s="27"/>
      <c r="O112" s="27"/>
      <c r="P112" s="27"/>
      <c r="Q112" s="27"/>
      <c r="R112" s="27"/>
      <c r="S112" s="26">
        <f t="shared" si="97"/>
        <v>0</v>
      </c>
      <c r="T112" s="27"/>
      <c r="U112" s="27"/>
      <c r="V112" s="27"/>
      <c r="W112" s="27"/>
      <c r="X112" s="27"/>
      <c r="Y112" s="26">
        <f t="shared" si="98"/>
        <v>0</v>
      </c>
      <c r="Z112" s="27"/>
      <c r="AA112" s="39"/>
      <c r="AB112" s="27"/>
      <c r="AC112" s="27"/>
      <c r="AD112" s="27"/>
      <c r="AE112" s="27">
        <f t="shared" si="99"/>
        <v>0</v>
      </c>
      <c r="AF112" s="27"/>
      <c r="AG112" s="13">
        <f t="shared" si="34"/>
        <v>0</v>
      </c>
      <c r="AH112" s="27"/>
      <c r="AI112" s="27"/>
      <c r="AJ112" s="26">
        <f t="shared" si="100"/>
        <v>0</v>
      </c>
      <c r="AK112" s="27"/>
      <c r="AL112" s="27"/>
      <c r="AM112" s="27"/>
      <c r="AN112" s="27"/>
      <c r="AO112" s="35"/>
      <c r="AP112" s="35"/>
      <c r="AR112" s="17">
        <f>S112-Y112+H112-C112</f>
        <v>0</v>
      </c>
      <c r="AS112" s="17">
        <f t="shared" si="81"/>
        <v>0</v>
      </c>
    </row>
    <row r="113" spans="1:45" s="36" customFormat="1" ht="60" hidden="1" x14ac:dyDescent="0.2">
      <c r="A113" s="24"/>
      <c r="B113" s="34" t="s">
        <v>128</v>
      </c>
      <c r="C113" s="27">
        <f t="shared" si="94"/>
        <v>0</v>
      </c>
      <c r="D113" s="27"/>
      <c r="E113" s="27"/>
      <c r="F113" s="27"/>
      <c r="G113" s="27"/>
      <c r="H113" s="27">
        <f t="shared" si="95"/>
        <v>0</v>
      </c>
      <c r="I113" s="27"/>
      <c r="J113" s="27"/>
      <c r="K113" s="27"/>
      <c r="L113" s="27"/>
      <c r="M113" s="26">
        <f t="shared" si="96"/>
        <v>0</v>
      </c>
      <c r="N113" s="27"/>
      <c r="O113" s="27"/>
      <c r="P113" s="27"/>
      <c r="Q113" s="27"/>
      <c r="R113" s="27"/>
      <c r="S113" s="26">
        <f t="shared" si="97"/>
        <v>0</v>
      </c>
      <c r="T113" s="27"/>
      <c r="U113" s="27"/>
      <c r="V113" s="27"/>
      <c r="W113" s="27"/>
      <c r="X113" s="27"/>
      <c r="Y113" s="26">
        <f t="shared" si="98"/>
        <v>0</v>
      </c>
      <c r="Z113" s="27"/>
      <c r="AA113" s="39"/>
      <c r="AB113" s="27"/>
      <c r="AC113" s="27"/>
      <c r="AD113" s="27"/>
      <c r="AE113" s="27">
        <f t="shared" si="99"/>
        <v>0</v>
      </c>
      <c r="AF113" s="27"/>
      <c r="AG113" s="13">
        <f t="shared" ref="AG113:AG213" si="101">AA113+E113-U113-J113</f>
        <v>0</v>
      </c>
      <c r="AH113" s="27"/>
      <c r="AI113" s="27"/>
      <c r="AJ113" s="26">
        <f t="shared" si="100"/>
        <v>0</v>
      </c>
      <c r="AK113" s="27"/>
      <c r="AL113" s="27"/>
      <c r="AM113" s="27"/>
      <c r="AN113" s="27"/>
      <c r="AO113" s="35"/>
      <c r="AP113" s="35"/>
      <c r="AR113" s="17">
        <f>S113-Y113+H113-C113</f>
        <v>0</v>
      </c>
      <c r="AS113" s="17">
        <f t="shared" si="81"/>
        <v>0</v>
      </c>
    </row>
    <row r="114" spans="1:45" s="36" customFormat="1" ht="75" hidden="1" x14ac:dyDescent="0.2">
      <c r="A114" s="24"/>
      <c r="B114" s="34" t="s">
        <v>129</v>
      </c>
      <c r="C114" s="27">
        <f t="shared" si="94"/>
        <v>0</v>
      </c>
      <c r="D114" s="27"/>
      <c r="E114" s="27"/>
      <c r="F114" s="27"/>
      <c r="G114" s="27"/>
      <c r="H114" s="27">
        <f t="shared" si="95"/>
        <v>0</v>
      </c>
      <c r="I114" s="27"/>
      <c r="J114" s="27"/>
      <c r="K114" s="27"/>
      <c r="L114" s="27"/>
      <c r="M114" s="26">
        <f t="shared" si="96"/>
        <v>0</v>
      </c>
      <c r="N114" s="27"/>
      <c r="O114" s="27"/>
      <c r="P114" s="27"/>
      <c r="Q114" s="27"/>
      <c r="R114" s="27"/>
      <c r="S114" s="26">
        <f t="shared" si="97"/>
        <v>0</v>
      </c>
      <c r="T114" s="27"/>
      <c r="U114" s="27"/>
      <c r="V114" s="27"/>
      <c r="W114" s="27"/>
      <c r="X114" s="27"/>
      <c r="Y114" s="26">
        <f t="shared" si="98"/>
        <v>0</v>
      </c>
      <c r="Z114" s="27"/>
      <c r="AA114" s="39"/>
      <c r="AB114" s="27"/>
      <c r="AC114" s="27"/>
      <c r="AD114" s="27"/>
      <c r="AE114" s="27">
        <f t="shared" si="99"/>
        <v>0</v>
      </c>
      <c r="AF114" s="27"/>
      <c r="AG114" s="13">
        <f t="shared" si="101"/>
        <v>0</v>
      </c>
      <c r="AH114" s="27"/>
      <c r="AI114" s="27"/>
      <c r="AJ114" s="26">
        <f t="shared" si="100"/>
        <v>0</v>
      </c>
      <c r="AK114" s="27"/>
      <c r="AL114" s="27"/>
      <c r="AM114" s="27"/>
      <c r="AN114" s="27"/>
      <c r="AO114" s="35"/>
      <c r="AP114" s="35"/>
      <c r="AR114" s="17">
        <f t="shared" si="90"/>
        <v>0</v>
      </c>
      <c r="AS114" s="17">
        <f t="shared" si="81"/>
        <v>0</v>
      </c>
    </row>
    <row r="115" spans="1:45" s="36" customFormat="1" ht="75" hidden="1" x14ac:dyDescent="0.2">
      <c r="A115" s="24"/>
      <c r="B115" s="34" t="s">
        <v>130</v>
      </c>
      <c r="C115" s="27">
        <f t="shared" si="94"/>
        <v>0</v>
      </c>
      <c r="D115" s="27"/>
      <c r="E115" s="27"/>
      <c r="F115" s="27"/>
      <c r="G115" s="27"/>
      <c r="H115" s="27">
        <f t="shared" si="95"/>
        <v>0</v>
      </c>
      <c r="I115" s="27"/>
      <c r="J115" s="27"/>
      <c r="K115" s="27"/>
      <c r="L115" s="27"/>
      <c r="M115" s="26">
        <f t="shared" si="96"/>
        <v>0</v>
      </c>
      <c r="N115" s="27"/>
      <c r="O115" s="27"/>
      <c r="P115" s="27"/>
      <c r="Q115" s="27"/>
      <c r="R115" s="27"/>
      <c r="S115" s="26">
        <f t="shared" si="97"/>
        <v>0</v>
      </c>
      <c r="T115" s="27"/>
      <c r="U115" s="27"/>
      <c r="V115" s="27"/>
      <c r="W115" s="27"/>
      <c r="X115" s="27"/>
      <c r="Y115" s="26">
        <f t="shared" si="98"/>
        <v>0</v>
      </c>
      <c r="Z115" s="27"/>
      <c r="AA115" s="39"/>
      <c r="AB115" s="27"/>
      <c r="AC115" s="27"/>
      <c r="AD115" s="27"/>
      <c r="AE115" s="27">
        <f t="shared" si="99"/>
        <v>0</v>
      </c>
      <c r="AF115" s="27"/>
      <c r="AG115" s="13">
        <f t="shared" si="101"/>
        <v>0</v>
      </c>
      <c r="AH115" s="27"/>
      <c r="AI115" s="27"/>
      <c r="AJ115" s="26">
        <f t="shared" si="100"/>
        <v>0</v>
      </c>
      <c r="AK115" s="27"/>
      <c r="AL115" s="27"/>
      <c r="AM115" s="27"/>
      <c r="AN115" s="27"/>
      <c r="AO115" s="35"/>
      <c r="AP115" s="35"/>
      <c r="AR115" s="17">
        <f t="shared" si="90"/>
        <v>0</v>
      </c>
      <c r="AS115" s="17">
        <f t="shared" si="81"/>
        <v>0</v>
      </c>
    </row>
    <row r="116" spans="1:45" s="36" customFormat="1" ht="60" hidden="1" x14ac:dyDescent="0.2">
      <c r="A116" s="24"/>
      <c r="B116" s="34" t="s">
        <v>131</v>
      </c>
      <c r="C116" s="27">
        <f>SUM(D116:G116)</f>
        <v>0</v>
      </c>
      <c r="D116" s="27"/>
      <c r="E116" s="27"/>
      <c r="F116" s="27"/>
      <c r="G116" s="27"/>
      <c r="H116" s="27">
        <f>SUM(I116:L116)</f>
        <v>0</v>
      </c>
      <c r="I116" s="27"/>
      <c r="J116" s="27"/>
      <c r="K116" s="27"/>
      <c r="L116" s="27"/>
      <c r="M116" s="26">
        <f>SUM(N116:R116)</f>
        <v>0</v>
      </c>
      <c r="N116" s="27"/>
      <c r="O116" s="27"/>
      <c r="P116" s="27"/>
      <c r="Q116" s="27"/>
      <c r="R116" s="27"/>
      <c r="S116" s="26">
        <f>SUM(T116:X116)</f>
        <v>0</v>
      </c>
      <c r="T116" s="27"/>
      <c r="U116" s="27"/>
      <c r="V116" s="27"/>
      <c r="W116" s="27"/>
      <c r="X116" s="27"/>
      <c r="Y116" s="26">
        <f>SUM(Z116:AD116)</f>
        <v>0</v>
      </c>
      <c r="Z116" s="27"/>
      <c r="AA116" s="27"/>
      <c r="AB116" s="27"/>
      <c r="AC116" s="27"/>
      <c r="AD116" s="27"/>
      <c r="AE116" s="27">
        <f>SUM(AF116:AI116)</f>
        <v>0</v>
      </c>
      <c r="AF116" s="27"/>
      <c r="AG116" s="13">
        <f t="shared" si="101"/>
        <v>0</v>
      </c>
      <c r="AH116" s="27"/>
      <c r="AI116" s="27"/>
      <c r="AJ116" s="26">
        <f>SUM(AK116:AN116)</f>
        <v>0</v>
      </c>
      <c r="AK116" s="27"/>
      <c r="AL116" s="27"/>
      <c r="AM116" s="27"/>
      <c r="AN116" s="27"/>
      <c r="AO116" s="35"/>
      <c r="AP116" s="35"/>
      <c r="AR116" s="17">
        <f>S116-Y116+H116-C116</f>
        <v>0</v>
      </c>
      <c r="AS116" s="17">
        <f t="shared" si="81"/>
        <v>0</v>
      </c>
    </row>
    <row r="117" spans="1:45" s="36" customFormat="1" ht="60" hidden="1" x14ac:dyDescent="0.2">
      <c r="A117" s="24"/>
      <c r="B117" s="34" t="s">
        <v>132</v>
      </c>
      <c r="C117" s="27">
        <f t="shared" si="94"/>
        <v>0</v>
      </c>
      <c r="D117" s="27"/>
      <c r="E117" s="27"/>
      <c r="F117" s="27"/>
      <c r="G117" s="27"/>
      <c r="H117" s="27">
        <f t="shared" si="95"/>
        <v>0</v>
      </c>
      <c r="I117" s="27"/>
      <c r="J117" s="27"/>
      <c r="K117" s="27"/>
      <c r="L117" s="27"/>
      <c r="M117" s="26">
        <f t="shared" si="96"/>
        <v>0</v>
      </c>
      <c r="N117" s="27"/>
      <c r="O117" s="27"/>
      <c r="P117" s="27"/>
      <c r="Q117" s="27"/>
      <c r="R117" s="27"/>
      <c r="S117" s="26">
        <f t="shared" si="97"/>
        <v>0</v>
      </c>
      <c r="T117" s="27"/>
      <c r="U117" s="27"/>
      <c r="V117" s="27"/>
      <c r="W117" s="27"/>
      <c r="X117" s="27"/>
      <c r="Y117" s="26">
        <f t="shared" si="98"/>
        <v>0</v>
      </c>
      <c r="Z117" s="27"/>
      <c r="AA117" s="27"/>
      <c r="AB117" s="27"/>
      <c r="AC117" s="27"/>
      <c r="AD117" s="27"/>
      <c r="AE117" s="27">
        <f t="shared" si="99"/>
        <v>0</v>
      </c>
      <c r="AF117" s="27"/>
      <c r="AG117" s="13">
        <f t="shared" si="101"/>
        <v>0</v>
      </c>
      <c r="AH117" s="27"/>
      <c r="AI117" s="27"/>
      <c r="AJ117" s="26">
        <f t="shared" si="100"/>
        <v>0</v>
      </c>
      <c r="AK117" s="27"/>
      <c r="AL117" s="27"/>
      <c r="AM117" s="27"/>
      <c r="AN117" s="27"/>
      <c r="AO117" s="35"/>
      <c r="AP117" s="35"/>
      <c r="AR117" s="17">
        <f t="shared" si="90"/>
        <v>0</v>
      </c>
      <c r="AS117" s="17">
        <f t="shared" si="81"/>
        <v>0</v>
      </c>
    </row>
    <row r="118" spans="1:45" s="36" customFormat="1" ht="60" hidden="1" x14ac:dyDescent="0.2">
      <c r="A118" s="24"/>
      <c r="B118" s="34" t="s">
        <v>133</v>
      </c>
      <c r="C118" s="27">
        <f>SUM(D118:G118)</f>
        <v>0</v>
      </c>
      <c r="D118" s="27"/>
      <c r="E118" s="27"/>
      <c r="F118" s="27"/>
      <c r="G118" s="27"/>
      <c r="H118" s="27">
        <f>SUM(I118:L118)</f>
        <v>0</v>
      </c>
      <c r="I118" s="27"/>
      <c r="J118" s="27"/>
      <c r="K118" s="27"/>
      <c r="L118" s="27"/>
      <c r="M118" s="26">
        <f>SUM(N118:R118)</f>
        <v>0</v>
      </c>
      <c r="N118" s="27"/>
      <c r="O118" s="27"/>
      <c r="P118" s="27"/>
      <c r="Q118" s="27"/>
      <c r="R118" s="27"/>
      <c r="S118" s="26">
        <f>SUM(T118:X118)</f>
        <v>0</v>
      </c>
      <c r="T118" s="27"/>
      <c r="U118" s="27"/>
      <c r="V118" s="27"/>
      <c r="W118" s="27"/>
      <c r="X118" s="27"/>
      <c r="Y118" s="26">
        <f>SUM(Z118:AD118)</f>
        <v>0</v>
      </c>
      <c r="Z118" s="27"/>
      <c r="AA118" s="27"/>
      <c r="AB118" s="27"/>
      <c r="AC118" s="27"/>
      <c r="AD118" s="27"/>
      <c r="AE118" s="27">
        <f>SUM(AF118:AI118)</f>
        <v>0</v>
      </c>
      <c r="AF118" s="27"/>
      <c r="AG118" s="13">
        <f t="shared" si="101"/>
        <v>0</v>
      </c>
      <c r="AH118" s="27"/>
      <c r="AI118" s="27"/>
      <c r="AJ118" s="26">
        <f>SUM(AK118:AN118)</f>
        <v>0</v>
      </c>
      <c r="AK118" s="27"/>
      <c r="AL118" s="27"/>
      <c r="AM118" s="27"/>
      <c r="AN118" s="27"/>
      <c r="AO118" s="35"/>
      <c r="AP118" s="35"/>
      <c r="AR118" s="17">
        <f>S118-Y118+H118-C118</f>
        <v>0</v>
      </c>
      <c r="AS118" s="17">
        <f t="shared" si="81"/>
        <v>0</v>
      </c>
    </row>
    <row r="119" spans="1:45" s="36" customFormat="1" ht="60" hidden="1" x14ac:dyDescent="0.2">
      <c r="A119" s="24"/>
      <c r="B119" s="34" t="s">
        <v>134</v>
      </c>
      <c r="C119" s="27">
        <f>SUM(D119:G119)</f>
        <v>0</v>
      </c>
      <c r="D119" s="27"/>
      <c r="E119" s="27"/>
      <c r="F119" s="27"/>
      <c r="G119" s="27"/>
      <c r="H119" s="27">
        <f>SUM(I119:L119)</f>
        <v>0</v>
      </c>
      <c r="I119" s="27"/>
      <c r="J119" s="27"/>
      <c r="K119" s="27"/>
      <c r="L119" s="27"/>
      <c r="M119" s="26">
        <f>SUM(N119:R119)</f>
        <v>0</v>
      </c>
      <c r="N119" s="27"/>
      <c r="O119" s="27"/>
      <c r="P119" s="27"/>
      <c r="Q119" s="27"/>
      <c r="R119" s="27"/>
      <c r="S119" s="26">
        <f>SUM(T119:X119)</f>
        <v>0</v>
      </c>
      <c r="T119" s="27"/>
      <c r="U119" s="27"/>
      <c r="V119" s="27"/>
      <c r="W119" s="27"/>
      <c r="X119" s="27"/>
      <c r="Y119" s="26">
        <f>SUM(Z119:AD119)</f>
        <v>0</v>
      </c>
      <c r="Z119" s="27"/>
      <c r="AA119" s="27"/>
      <c r="AB119" s="27"/>
      <c r="AC119" s="27"/>
      <c r="AD119" s="27"/>
      <c r="AE119" s="27">
        <f>SUM(AF119:AI119)</f>
        <v>0</v>
      </c>
      <c r="AF119" s="27"/>
      <c r="AG119" s="13">
        <f t="shared" si="101"/>
        <v>0</v>
      </c>
      <c r="AH119" s="27"/>
      <c r="AI119" s="27"/>
      <c r="AJ119" s="26">
        <f>SUM(AK119:AN119)</f>
        <v>0</v>
      </c>
      <c r="AK119" s="27"/>
      <c r="AL119" s="27"/>
      <c r="AM119" s="27"/>
      <c r="AN119" s="27"/>
      <c r="AO119" s="35"/>
      <c r="AP119" s="35"/>
      <c r="AR119" s="17">
        <f>S119-Y119+H119-C119</f>
        <v>0</v>
      </c>
      <c r="AS119" s="17">
        <f t="shared" si="81"/>
        <v>0</v>
      </c>
    </row>
    <row r="120" spans="1:45" s="36" customFormat="1" ht="60" hidden="1" x14ac:dyDescent="0.2">
      <c r="A120" s="24"/>
      <c r="B120" s="34" t="s">
        <v>135</v>
      </c>
      <c r="C120" s="27">
        <f t="shared" si="94"/>
        <v>0</v>
      </c>
      <c r="D120" s="27"/>
      <c r="E120" s="27"/>
      <c r="F120" s="27"/>
      <c r="G120" s="27"/>
      <c r="H120" s="27">
        <f t="shared" si="95"/>
        <v>0</v>
      </c>
      <c r="I120" s="27"/>
      <c r="J120" s="27"/>
      <c r="K120" s="27"/>
      <c r="L120" s="27"/>
      <c r="M120" s="26">
        <f t="shared" si="96"/>
        <v>0</v>
      </c>
      <c r="N120" s="27"/>
      <c r="O120" s="27"/>
      <c r="P120" s="27"/>
      <c r="Q120" s="27"/>
      <c r="R120" s="27"/>
      <c r="S120" s="26">
        <f t="shared" si="97"/>
        <v>0</v>
      </c>
      <c r="T120" s="27"/>
      <c r="U120" s="27"/>
      <c r="V120" s="27"/>
      <c r="W120" s="27"/>
      <c r="X120" s="27"/>
      <c r="Y120" s="26">
        <f t="shared" si="98"/>
        <v>0</v>
      </c>
      <c r="Z120" s="27"/>
      <c r="AA120" s="27"/>
      <c r="AB120" s="27"/>
      <c r="AC120" s="27"/>
      <c r="AD120" s="27"/>
      <c r="AE120" s="27">
        <f t="shared" si="99"/>
        <v>0</v>
      </c>
      <c r="AF120" s="27"/>
      <c r="AG120" s="13">
        <f t="shared" si="101"/>
        <v>0</v>
      </c>
      <c r="AH120" s="27"/>
      <c r="AI120" s="27"/>
      <c r="AJ120" s="26">
        <f t="shared" si="100"/>
        <v>0</v>
      </c>
      <c r="AK120" s="27"/>
      <c r="AL120" s="27"/>
      <c r="AM120" s="27"/>
      <c r="AN120" s="27"/>
      <c r="AO120" s="35"/>
      <c r="AP120" s="35"/>
      <c r="AR120" s="17">
        <f t="shared" si="90"/>
        <v>0</v>
      </c>
      <c r="AS120" s="17">
        <f t="shared" si="81"/>
        <v>0</v>
      </c>
    </row>
    <row r="121" spans="1:45" s="36" customFormat="1" ht="47.25" hidden="1" customHeight="1" x14ac:dyDescent="0.2">
      <c r="A121" s="24">
        <v>43</v>
      </c>
      <c r="B121" s="34" t="s">
        <v>136</v>
      </c>
      <c r="C121" s="27">
        <f>SUM(D121:G121)</f>
        <v>0</v>
      </c>
      <c r="D121" s="27"/>
      <c r="E121" s="27"/>
      <c r="F121" s="27"/>
      <c r="G121" s="27"/>
      <c r="H121" s="27">
        <f>SUM(I121:L121)</f>
        <v>0</v>
      </c>
      <c r="I121" s="27"/>
      <c r="J121" s="27"/>
      <c r="K121" s="27"/>
      <c r="L121" s="27"/>
      <c r="M121" s="26">
        <f>SUM(N121:R121)</f>
        <v>0</v>
      </c>
      <c r="N121" s="27"/>
      <c r="O121" s="27"/>
      <c r="P121" s="27"/>
      <c r="Q121" s="27"/>
      <c r="R121" s="27"/>
      <c r="S121" s="26">
        <f>SUM(T121:X121)</f>
        <v>0</v>
      </c>
      <c r="T121" s="27"/>
      <c r="U121" s="27"/>
      <c r="V121" s="27"/>
      <c r="W121" s="27"/>
      <c r="X121" s="27"/>
      <c r="Y121" s="26">
        <f>SUM(Z121:AD121)</f>
        <v>0</v>
      </c>
      <c r="Z121" s="27"/>
      <c r="AA121" s="41"/>
      <c r="AB121" s="27"/>
      <c r="AC121" s="27"/>
      <c r="AD121" s="27"/>
      <c r="AE121" s="27">
        <f>SUM(AF121:AI121)</f>
        <v>0</v>
      </c>
      <c r="AF121" s="27"/>
      <c r="AG121" s="13">
        <f>AA121+E121-U121-J121</f>
        <v>0</v>
      </c>
      <c r="AH121" s="27"/>
      <c r="AI121" s="27"/>
      <c r="AJ121" s="26">
        <f>SUM(AK121:AN121)</f>
        <v>0</v>
      </c>
      <c r="AK121" s="27"/>
      <c r="AL121" s="27"/>
      <c r="AM121" s="27"/>
      <c r="AN121" s="27"/>
      <c r="AO121" s="35"/>
      <c r="AP121" s="35"/>
      <c r="AR121" s="17">
        <f>S121-Y121+H121-C121</f>
        <v>0</v>
      </c>
      <c r="AS121" s="17">
        <f t="shared" si="81"/>
        <v>0</v>
      </c>
    </row>
    <row r="122" spans="1:45" s="36" customFormat="1" ht="60" x14ac:dyDescent="0.2">
      <c r="A122" s="24">
        <v>43</v>
      </c>
      <c r="B122" s="34" t="s">
        <v>137</v>
      </c>
      <c r="C122" s="27">
        <f t="shared" si="94"/>
        <v>0</v>
      </c>
      <c r="D122" s="27"/>
      <c r="E122" s="27"/>
      <c r="F122" s="27"/>
      <c r="G122" s="27"/>
      <c r="H122" s="27">
        <f t="shared" si="95"/>
        <v>0</v>
      </c>
      <c r="I122" s="27"/>
      <c r="J122" s="27"/>
      <c r="K122" s="27"/>
      <c r="L122" s="27"/>
      <c r="M122" s="26">
        <f t="shared" si="96"/>
        <v>53.4</v>
      </c>
      <c r="N122" s="27"/>
      <c r="O122" s="27">
        <v>53.4</v>
      </c>
      <c r="P122" s="27"/>
      <c r="Q122" s="27"/>
      <c r="R122" s="27"/>
      <c r="S122" s="26">
        <f t="shared" si="97"/>
        <v>53.35</v>
      </c>
      <c r="T122" s="27"/>
      <c r="U122" s="27">
        <v>53.35</v>
      </c>
      <c r="V122" s="27"/>
      <c r="W122" s="27"/>
      <c r="X122" s="27"/>
      <c r="Y122" s="26">
        <f t="shared" si="98"/>
        <v>53.35</v>
      </c>
      <c r="Z122" s="27"/>
      <c r="AA122" s="41">
        <v>53.35</v>
      </c>
      <c r="AB122" s="27"/>
      <c r="AC122" s="27"/>
      <c r="AD122" s="27"/>
      <c r="AE122" s="27">
        <f t="shared" si="99"/>
        <v>0</v>
      </c>
      <c r="AF122" s="27"/>
      <c r="AG122" s="13">
        <f t="shared" si="101"/>
        <v>0</v>
      </c>
      <c r="AH122" s="27"/>
      <c r="AI122" s="27"/>
      <c r="AJ122" s="26">
        <f t="shared" si="100"/>
        <v>0</v>
      </c>
      <c r="AK122" s="27"/>
      <c r="AL122" s="27"/>
      <c r="AM122" s="27"/>
      <c r="AN122" s="27"/>
      <c r="AO122" s="35"/>
      <c r="AP122" s="35"/>
      <c r="AR122" s="17">
        <f t="shared" si="90"/>
        <v>0</v>
      </c>
      <c r="AS122" s="17">
        <f t="shared" si="81"/>
        <v>0</v>
      </c>
    </row>
    <row r="123" spans="1:45" s="36" customFormat="1" ht="60" x14ac:dyDescent="0.2">
      <c r="A123" s="24">
        <v>44</v>
      </c>
      <c r="B123" s="34" t="s">
        <v>138</v>
      </c>
      <c r="C123" s="27">
        <f>SUM(D123:G123)</f>
        <v>7.2489999999999997</v>
      </c>
      <c r="D123" s="27"/>
      <c r="E123" s="27">
        <v>7.2489999999999997</v>
      </c>
      <c r="F123" s="27"/>
      <c r="G123" s="27"/>
      <c r="H123" s="27">
        <f>SUM(I123:L123)</f>
        <v>0</v>
      </c>
      <c r="I123" s="27"/>
      <c r="J123" s="27"/>
      <c r="K123" s="27"/>
      <c r="L123" s="27"/>
      <c r="M123" s="26">
        <f>SUM(N123:R123)</f>
        <v>0</v>
      </c>
      <c r="N123" s="27"/>
      <c r="O123" s="27"/>
      <c r="P123" s="27"/>
      <c r="Q123" s="27"/>
      <c r="R123" s="27"/>
      <c r="S123" s="26">
        <f>SUM(T123:X123)</f>
        <v>0</v>
      </c>
      <c r="T123" s="27"/>
      <c r="U123" s="27"/>
      <c r="V123" s="27"/>
      <c r="W123" s="27"/>
      <c r="X123" s="27"/>
      <c r="Y123" s="26">
        <f>SUM(Z123:AD123)</f>
        <v>-7.2489999999999997</v>
      </c>
      <c r="Z123" s="27"/>
      <c r="AA123" s="27">
        <v>-7.2489999999999997</v>
      </c>
      <c r="AB123" s="27"/>
      <c r="AC123" s="27"/>
      <c r="AD123" s="27"/>
      <c r="AE123" s="27">
        <f>SUM(AF123:AI123)</f>
        <v>0</v>
      </c>
      <c r="AF123" s="27"/>
      <c r="AG123" s="13">
        <f>AA123+E123-U123-J123</f>
        <v>0</v>
      </c>
      <c r="AH123" s="27"/>
      <c r="AI123" s="27"/>
      <c r="AJ123" s="26">
        <f>SUM(AK123:AN123)</f>
        <v>0</v>
      </c>
      <c r="AK123" s="27"/>
      <c r="AL123" s="27"/>
      <c r="AM123" s="27"/>
      <c r="AN123" s="27"/>
      <c r="AO123" s="35"/>
      <c r="AP123" s="35"/>
      <c r="AR123" s="17">
        <f>S123-Y123+H123-C123</f>
        <v>0</v>
      </c>
      <c r="AS123" s="17">
        <f t="shared" si="81"/>
        <v>0</v>
      </c>
    </row>
    <row r="124" spans="1:45" s="36" customFormat="1" ht="60" x14ac:dyDescent="0.2">
      <c r="A124" s="24">
        <v>45</v>
      </c>
      <c r="B124" s="34" t="s">
        <v>139</v>
      </c>
      <c r="C124" s="27"/>
      <c r="D124" s="27"/>
      <c r="E124" s="27"/>
      <c r="F124" s="27"/>
      <c r="G124" s="27"/>
      <c r="H124" s="27">
        <f t="shared" si="95"/>
        <v>0</v>
      </c>
      <c r="I124" s="27"/>
      <c r="J124" s="27"/>
      <c r="K124" s="27"/>
      <c r="L124" s="27"/>
      <c r="M124" s="26">
        <f t="shared" si="96"/>
        <v>488.7</v>
      </c>
      <c r="N124" s="27"/>
      <c r="O124" s="27">
        <v>488.7</v>
      </c>
      <c r="P124" s="27"/>
      <c r="Q124" s="27"/>
      <c r="R124" s="27"/>
      <c r="S124" s="26">
        <f t="shared" si="97"/>
        <v>0</v>
      </c>
      <c r="T124" s="27"/>
      <c r="U124" s="27"/>
      <c r="V124" s="27"/>
      <c r="W124" s="27"/>
      <c r="X124" s="27"/>
      <c r="Y124" s="26">
        <f t="shared" si="98"/>
        <v>0</v>
      </c>
      <c r="Z124" s="27"/>
      <c r="AA124" s="27"/>
      <c r="AB124" s="27"/>
      <c r="AC124" s="27"/>
      <c r="AD124" s="27"/>
      <c r="AE124" s="27">
        <f t="shared" si="99"/>
        <v>0</v>
      </c>
      <c r="AF124" s="27"/>
      <c r="AG124" s="13">
        <f t="shared" si="101"/>
        <v>0</v>
      </c>
      <c r="AH124" s="27"/>
      <c r="AI124" s="27"/>
      <c r="AJ124" s="26">
        <f t="shared" si="100"/>
        <v>0</v>
      </c>
      <c r="AK124" s="27"/>
      <c r="AL124" s="27"/>
      <c r="AM124" s="27"/>
      <c r="AN124" s="27"/>
      <c r="AO124" s="35"/>
      <c r="AP124" s="35"/>
      <c r="AR124" s="17">
        <f t="shared" si="90"/>
        <v>0</v>
      </c>
      <c r="AS124" s="17">
        <f t="shared" si="81"/>
        <v>0</v>
      </c>
    </row>
    <row r="125" spans="1:45" s="36" customFormat="1" ht="15.75" hidden="1" x14ac:dyDescent="0.2">
      <c r="A125" s="24"/>
      <c r="B125" s="34"/>
      <c r="C125" s="27"/>
      <c r="D125" s="27"/>
      <c r="E125" s="27"/>
      <c r="F125" s="27"/>
      <c r="G125" s="27"/>
      <c r="H125" s="27"/>
      <c r="I125" s="27"/>
      <c r="J125" s="27"/>
      <c r="K125" s="27"/>
      <c r="L125" s="27"/>
      <c r="M125" s="26"/>
      <c r="N125" s="27"/>
      <c r="O125" s="27"/>
      <c r="P125" s="27"/>
      <c r="Q125" s="27"/>
      <c r="R125" s="27"/>
      <c r="S125" s="26"/>
      <c r="T125" s="27"/>
      <c r="U125" s="27"/>
      <c r="V125" s="27"/>
      <c r="W125" s="27"/>
      <c r="X125" s="27"/>
      <c r="Y125" s="26"/>
      <c r="Z125" s="27"/>
      <c r="AA125" s="27"/>
      <c r="AB125" s="27"/>
      <c r="AC125" s="27"/>
      <c r="AD125" s="27"/>
      <c r="AE125" s="27"/>
      <c r="AF125" s="27"/>
      <c r="AG125" s="13">
        <f t="shared" si="101"/>
        <v>0</v>
      </c>
      <c r="AH125" s="27"/>
      <c r="AI125" s="27"/>
      <c r="AJ125" s="26"/>
      <c r="AK125" s="27"/>
      <c r="AL125" s="27"/>
      <c r="AM125" s="27"/>
      <c r="AN125" s="27"/>
      <c r="AO125" s="35"/>
      <c r="AP125" s="35"/>
      <c r="AR125" s="17"/>
      <c r="AS125" s="17">
        <f t="shared" si="81"/>
        <v>0</v>
      </c>
    </row>
    <row r="126" spans="1:45" s="36" customFormat="1" ht="75" x14ac:dyDescent="0.2">
      <c r="A126" s="24">
        <v>46</v>
      </c>
      <c r="B126" s="34" t="s">
        <v>140</v>
      </c>
      <c r="C126" s="27">
        <f>SUM(D126:G126)</f>
        <v>85.688999999999993</v>
      </c>
      <c r="D126" s="27"/>
      <c r="E126" s="27">
        <v>85.688999999999993</v>
      </c>
      <c r="F126" s="27"/>
      <c r="G126" s="27"/>
      <c r="H126" s="27">
        <f>SUM(I126:L126)</f>
        <v>0</v>
      </c>
      <c r="I126" s="27"/>
      <c r="J126" s="27"/>
      <c r="K126" s="27"/>
      <c r="L126" s="27"/>
      <c r="M126" s="26">
        <f>SUM(N126:R126)</f>
        <v>0</v>
      </c>
      <c r="N126" s="27"/>
      <c r="O126" s="27"/>
      <c r="P126" s="27"/>
      <c r="Q126" s="27"/>
      <c r="R126" s="27"/>
      <c r="S126" s="26">
        <f>SUM(T126:X126)</f>
        <v>0</v>
      </c>
      <c r="T126" s="27"/>
      <c r="U126" s="27"/>
      <c r="V126" s="27"/>
      <c r="W126" s="27"/>
      <c r="X126" s="27"/>
      <c r="Y126" s="26">
        <f>SUM(Z126:AD126)</f>
        <v>-85.688999999999993</v>
      </c>
      <c r="Z126" s="27"/>
      <c r="AA126" s="27">
        <v>-85.688999999999993</v>
      </c>
      <c r="AB126" s="27"/>
      <c r="AC126" s="27"/>
      <c r="AD126" s="27"/>
      <c r="AE126" s="27">
        <f>SUM(AF126:AI126)</f>
        <v>0</v>
      </c>
      <c r="AF126" s="27"/>
      <c r="AG126" s="13">
        <f>AA126+E126-U126-J126</f>
        <v>0</v>
      </c>
      <c r="AH126" s="27"/>
      <c r="AI126" s="27"/>
      <c r="AJ126" s="26">
        <f>SUM(AK126:AN126)</f>
        <v>0</v>
      </c>
      <c r="AK126" s="27"/>
      <c r="AL126" s="27"/>
      <c r="AM126" s="27"/>
      <c r="AN126" s="27"/>
      <c r="AO126" s="35"/>
      <c r="AP126" s="35"/>
      <c r="AR126" s="17">
        <f>S126-Y126+H126-C126</f>
        <v>0</v>
      </c>
      <c r="AS126" s="17">
        <f t="shared" si="81"/>
        <v>0</v>
      </c>
    </row>
    <row r="127" spans="1:45" s="36" customFormat="1" ht="51" hidden="1" customHeight="1" x14ac:dyDescent="0.2">
      <c r="A127" s="24"/>
      <c r="B127" s="34" t="s">
        <v>141</v>
      </c>
      <c r="C127" s="27"/>
      <c r="D127" s="27"/>
      <c r="E127" s="27"/>
      <c r="F127" s="27"/>
      <c r="G127" s="27"/>
      <c r="H127" s="27">
        <f>SUM(I127:L127)</f>
        <v>0</v>
      </c>
      <c r="I127" s="27"/>
      <c r="J127" s="27"/>
      <c r="K127" s="27"/>
      <c r="L127" s="27"/>
      <c r="M127" s="26">
        <f>SUM(N127:R127)</f>
        <v>0</v>
      </c>
      <c r="N127" s="27"/>
      <c r="O127" s="27"/>
      <c r="P127" s="27"/>
      <c r="Q127" s="27"/>
      <c r="R127" s="27"/>
      <c r="S127" s="26">
        <f>SUM(T127:X127)</f>
        <v>0</v>
      </c>
      <c r="T127" s="27"/>
      <c r="U127" s="27"/>
      <c r="V127" s="27"/>
      <c r="W127" s="27"/>
      <c r="X127" s="27"/>
      <c r="Y127" s="26">
        <f>SUM(Z127:AD127)</f>
        <v>0</v>
      </c>
      <c r="Z127" s="27"/>
      <c r="AA127" s="27"/>
      <c r="AB127" s="27"/>
      <c r="AC127" s="27"/>
      <c r="AD127" s="27"/>
      <c r="AE127" s="27">
        <f>SUM(AF127:AI127)</f>
        <v>0</v>
      </c>
      <c r="AF127" s="27"/>
      <c r="AG127" s="13">
        <f>AA127+E127-U127-J127</f>
        <v>0</v>
      </c>
      <c r="AH127" s="27"/>
      <c r="AI127" s="27"/>
      <c r="AJ127" s="26">
        <f>SUM(AK127:AN127)</f>
        <v>0</v>
      </c>
      <c r="AK127" s="27"/>
      <c r="AL127" s="27"/>
      <c r="AM127" s="27"/>
      <c r="AN127" s="27"/>
      <c r="AO127" s="35"/>
      <c r="AP127" s="35"/>
      <c r="AR127" s="17">
        <f>S127-Y127+H127-C127</f>
        <v>0</v>
      </c>
      <c r="AS127" s="17">
        <f t="shared" si="81"/>
        <v>0</v>
      </c>
    </row>
    <row r="128" spans="1:45" s="36" customFormat="1" ht="51" hidden="1" customHeight="1" x14ac:dyDescent="0.2">
      <c r="A128" s="24"/>
      <c r="B128" s="34" t="s">
        <v>142</v>
      </c>
      <c r="C128" s="27"/>
      <c r="D128" s="27"/>
      <c r="E128" s="27"/>
      <c r="F128" s="27"/>
      <c r="G128" s="27"/>
      <c r="H128" s="27">
        <f>SUM(I128:L128)</f>
        <v>0</v>
      </c>
      <c r="I128" s="27"/>
      <c r="J128" s="27"/>
      <c r="K128" s="27"/>
      <c r="L128" s="27"/>
      <c r="M128" s="26">
        <f>SUM(N128:R128)</f>
        <v>0</v>
      </c>
      <c r="N128" s="27"/>
      <c r="O128" s="27"/>
      <c r="P128" s="27"/>
      <c r="Q128" s="27"/>
      <c r="R128" s="27"/>
      <c r="S128" s="26">
        <f>SUM(T128:X128)</f>
        <v>0</v>
      </c>
      <c r="T128" s="27"/>
      <c r="U128" s="27"/>
      <c r="V128" s="27"/>
      <c r="W128" s="27"/>
      <c r="X128" s="27"/>
      <c r="Y128" s="26">
        <f>SUM(Z128:AD128)</f>
        <v>0</v>
      </c>
      <c r="Z128" s="27"/>
      <c r="AA128" s="27"/>
      <c r="AB128" s="27"/>
      <c r="AC128" s="27"/>
      <c r="AD128" s="27"/>
      <c r="AE128" s="27">
        <f>SUM(AF128:AI128)</f>
        <v>0</v>
      </c>
      <c r="AF128" s="27"/>
      <c r="AG128" s="13">
        <f>AA128+E128-U128-J128</f>
        <v>0</v>
      </c>
      <c r="AH128" s="27"/>
      <c r="AI128" s="27"/>
      <c r="AJ128" s="26">
        <f>SUM(AK128:AN128)</f>
        <v>0</v>
      </c>
      <c r="AK128" s="27"/>
      <c r="AL128" s="27"/>
      <c r="AM128" s="27"/>
      <c r="AN128" s="27"/>
      <c r="AO128" s="35"/>
      <c r="AP128" s="35"/>
      <c r="AR128" s="17">
        <f>S128-Y128+H128-C128</f>
        <v>0</v>
      </c>
      <c r="AS128" s="17">
        <f t="shared" si="81"/>
        <v>0</v>
      </c>
    </row>
    <row r="129" spans="1:45" s="36" customFormat="1" ht="51" hidden="1" customHeight="1" x14ac:dyDescent="0.2">
      <c r="A129" s="24"/>
      <c r="B129" s="34" t="s">
        <v>143</v>
      </c>
      <c r="C129" s="27"/>
      <c r="D129" s="27"/>
      <c r="E129" s="27"/>
      <c r="F129" s="27"/>
      <c r="G129" s="27"/>
      <c r="H129" s="27">
        <f t="shared" si="95"/>
        <v>0</v>
      </c>
      <c r="I129" s="27"/>
      <c r="J129" s="27"/>
      <c r="K129" s="27"/>
      <c r="L129" s="27"/>
      <c r="M129" s="26">
        <f t="shared" si="96"/>
        <v>0</v>
      </c>
      <c r="N129" s="27"/>
      <c r="O129" s="27"/>
      <c r="P129" s="27"/>
      <c r="Q129" s="27"/>
      <c r="R129" s="27"/>
      <c r="S129" s="26">
        <f t="shared" si="97"/>
        <v>0</v>
      </c>
      <c r="T129" s="27"/>
      <c r="U129" s="27"/>
      <c r="V129" s="27"/>
      <c r="W129" s="27"/>
      <c r="X129" s="27"/>
      <c r="Y129" s="26">
        <f t="shared" si="98"/>
        <v>0</v>
      </c>
      <c r="Z129" s="27"/>
      <c r="AA129" s="27"/>
      <c r="AB129" s="27"/>
      <c r="AC129" s="27"/>
      <c r="AD129" s="27"/>
      <c r="AE129" s="27">
        <f t="shared" si="99"/>
        <v>0</v>
      </c>
      <c r="AF129" s="27"/>
      <c r="AG129" s="13">
        <f t="shared" si="101"/>
        <v>0</v>
      </c>
      <c r="AH129" s="27"/>
      <c r="AI129" s="27"/>
      <c r="AJ129" s="26">
        <f t="shared" si="100"/>
        <v>0</v>
      </c>
      <c r="AK129" s="27"/>
      <c r="AL129" s="27"/>
      <c r="AM129" s="27"/>
      <c r="AN129" s="27"/>
      <c r="AO129" s="35"/>
      <c r="AP129" s="35"/>
      <c r="AR129" s="17">
        <f t="shared" si="90"/>
        <v>0</v>
      </c>
      <c r="AS129" s="17">
        <f t="shared" si="81"/>
        <v>0</v>
      </c>
    </row>
    <row r="130" spans="1:45" s="36" customFormat="1" ht="75" x14ac:dyDescent="0.2">
      <c r="A130" s="24">
        <v>47</v>
      </c>
      <c r="B130" s="34" t="s">
        <v>144</v>
      </c>
      <c r="C130" s="27">
        <f t="shared" si="94"/>
        <v>85.629000000000005</v>
      </c>
      <c r="D130" s="27"/>
      <c r="E130" s="27">
        <v>85.629000000000005</v>
      </c>
      <c r="F130" s="27"/>
      <c r="G130" s="27"/>
      <c r="H130" s="27">
        <f t="shared" si="95"/>
        <v>0</v>
      </c>
      <c r="I130" s="27"/>
      <c r="J130" s="27"/>
      <c r="K130" s="27"/>
      <c r="L130" s="27"/>
      <c r="M130" s="26">
        <f t="shared" si="96"/>
        <v>0</v>
      </c>
      <c r="N130" s="27"/>
      <c r="O130" s="27"/>
      <c r="P130" s="27"/>
      <c r="Q130" s="27"/>
      <c r="R130" s="27"/>
      <c r="S130" s="26">
        <f t="shared" si="97"/>
        <v>0</v>
      </c>
      <c r="T130" s="27"/>
      <c r="U130" s="27"/>
      <c r="V130" s="27"/>
      <c r="W130" s="27"/>
      <c r="X130" s="27"/>
      <c r="Y130" s="26">
        <f t="shared" si="98"/>
        <v>-85.629000000000005</v>
      </c>
      <c r="Z130" s="27"/>
      <c r="AA130" s="27">
        <v>-85.629000000000005</v>
      </c>
      <c r="AB130" s="27"/>
      <c r="AC130" s="27"/>
      <c r="AD130" s="27"/>
      <c r="AE130" s="27">
        <f t="shared" si="99"/>
        <v>0</v>
      </c>
      <c r="AF130" s="27"/>
      <c r="AG130" s="13">
        <f t="shared" si="101"/>
        <v>0</v>
      </c>
      <c r="AH130" s="27"/>
      <c r="AI130" s="27"/>
      <c r="AJ130" s="26">
        <f t="shared" si="100"/>
        <v>0</v>
      </c>
      <c r="AK130" s="27"/>
      <c r="AL130" s="27"/>
      <c r="AM130" s="27"/>
      <c r="AN130" s="27"/>
      <c r="AO130" s="35"/>
      <c r="AP130" s="35"/>
      <c r="AR130" s="17">
        <f t="shared" si="90"/>
        <v>0</v>
      </c>
      <c r="AS130" s="17">
        <f t="shared" si="81"/>
        <v>0</v>
      </c>
    </row>
    <row r="131" spans="1:45" s="36" customFormat="1" ht="15.75" hidden="1" x14ac:dyDescent="0.2">
      <c r="A131" s="24"/>
      <c r="B131" s="34"/>
      <c r="C131" s="27"/>
      <c r="D131" s="27"/>
      <c r="E131" s="42"/>
      <c r="F131" s="27"/>
      <c r="G131" s="27"/>
      <c r="H131" s="27"/>
      <c r="I131" s="27"/>
      <c r="J131" s="27"/>
      <c r="K131" s="27"/>
      <c r="L131" s="27"/>
      <c r="M131" s="26"/>
      <c r="N131" s="27"/>
      <c r="O131" s="27"/>
      <c r="P131" s="27"/>
      <c r="Q131" s="27"/>
      <c r="R131" s="27"/>
      <c r="S131" s="26"/>
      <c r="T131" s="27"/>
      <c r="U131" s="27"/>
      <c r="V131" s="27"/>
      <c r="W131" s="27"/>
      <c r="X131" s="27"/>
      <c r="Y131" s="26"/>
      <c r="Z131" s="27"/>
      <c r="AA131" s="27"/>
      <c r="AB131" s="27"/>
      <c r="AC131" s="27"/>
      <c r="AD131" s="27"/>
      <c r="AE131" s="27"/>
      <c r="AF131" s="27"/>
      <c r="AG131" s="13">
        <f t="shared" si="101"/>
        <v>0</v>
      </c>
      <c r="AH131" s="27"/>
      <c r="AI131" s="27"/>
      <c r="AJ131" s="26"/>
      <c r="AK131" s="27"/>
      <c r="AL131" s="27"/>
      <c r="AM131" s="27"/>
      <c r="AN131" s="27"/>
      <c r="AO131" s="35"/>
      <c r="AP131" s="35"/>
      <c r="AR131" s="17"/>
      <c r="AS131" s="17">
        <f t="shared" si="81"/>
        <v>0</v>
      </c>
    </row>
    <row r="132" spans="1:45" s="36" customFormat="1" ht="60" x14ac:dyDescent="0.2">
      <c r="A132" s="24">
        <v>48</v>
      </c>
      <c r="B132" s="34" t="s">
        <v>145</v>
      </c>
      <c r="C132" s="27">
        <f t="shared" si="94"/>
        <v>22.573</v>
      </c>
      <c r="D132" s="27"/>
      <c r="E132" s="27">
        <v>22.573</v>
      </c>
      <c r="F132" s="27"/>
      <c r="G132" s="27"/>
      <c r="H132" s="27">
        <f t="shared" si="95"/>
        <v>0</v>
      </c>
      <c r="I132" s="27"/>
      <c r="J132" s="27"/>
      <c r="K132" s="27"/>
      <c r="L132" s="27"/>
      <c r="M132" s="26">
        <f t="shared" si="96"/>
        <v>0</v>
      </c>
      <c r="N132" s="27"/>
      <c r="O132" s="27"/>
      <c r="P132" s="27"/>
      <c r="Q132" s="27"/>
      <c r="R132" s="27"/>
      <c r="S132" s="26">
        <f t="shared" si="97"/>
        <v>0</v>
      </c>
      <c r="T132" s="27"/>
      <c r="U132" s="27"/>
      <c r="V132" s="27"/>
      <c r="W132" s="27"/>
      <c r="X132" s="27"/>
      <c r="Y132" s="26">
        <f t="shared" si="98"/>
        <v>-22.573</v>
      </c>
      <c r="Z132" s="27"/>
      <c r="AA132" s="27">
        <v>-22.573</v>
      </c>
      <c r="AB132" s="27"/>
      <c r="AC132" s="27"/>
      <c r="AD132" s="27"/>
      <c r="AE132" s="27">
        <f t="shared" si="99"/>
        <v>0</v>
      </c>
      <c r="AF132" s="27"/>
      <c r="AG132" s="13">
        <f t="shared" si="101"/>
        <v>0</v>
      </c>
      <c r="AH132" s="27"/>
      <c r="AI132" s="27"/>
      <c r="AJ132" s="26">
        <f t="shared" si="100"/>
        <v>0</v>
      </c>
      <c r="AK132" s="27"/>
      <c r="AL132" s="27"/>
      <c r="AM132" s="27"/>
      <c r="AN132" s="27"/>
      <c r="AO132" s="35"/>
      <c r="AP132" s="35"/>
      <c r="AR132" s="17">
        <f t="shared" si="90"/>
        <v>0</v>
      </c>
      <c r="AS132" s="17">
        <f t="shared" si="81"/>
        <v>0</v>
      </c>
    </row>
    <row r="133" spans="1:45" s="36" customFormat="1" ht="60" x14ac:dyDescent="0.2">
      <c r="A133" s="24">
        <v>49</v>
      </c>
      <c r="B133" s="34" t="s">
        <v>146</v>
      </c>
      <c r="C133" s="27">
        <f t="shared" si="94"/>
        <v>1.774</v>
      </c>
      <c r="D133" s="27"/>
      <c r="E133" s="27">
        <v>1.774</v>
      </c>
      <c r="F133" s="27"/>
      <c r="G133" s="27"/>
      <c r="H133" s="27">
        <f t="shared" si="95"/>
        <v>0</v>
      </c>
      <c r="I133" s="27"/>
      <c r="J133" s="27"/>
      <c r="K133" s="27"/>
      <c r="L133" s="27"/>
      <c r="M133" s="26">
        <f t="shared" si="96"/>
        <v>0</v>
      </c>
      <c r="N133" s="27"/>
      <c r="O133" s="27"/>
      <c r="P133" s="27"/>
      <c r="Q133" s="27"/>
      <c r="R133" s="27"/>
      <c r="S133" s="26">
        <f t="shared" si="97"/>
        <v>0</v>
      </c>
      <c r="T133" s="27"/>
      <c r="U133" s="27"/>
      <c r="V133" s="27"/>
      <c r="W133" s="27"/>
      <c r="X133" s="27"/>
      <c r="Y133" s="26">
        <f t="shared" si="98"/>
        <v>-1.774</v>
      </c>
      <c r="Z133" s="27"/>
      <c r="AA133" s="27">
        <v>-1.774</v>
      </c>
      <c r="AB133" s="27"/>
      <c r="AC133" s="27"/>
      <c r="AD133" s="27"/>
      <c r="AE133" s="27">
        <f t="shared" si="99"/>
        <v>0</v>
      </c>
      <c r="AF133" s="27"/>
      <c r="AG133" s="13">
        <f t="shared" si="101"/>
        <v>0</v>
      </c>
      <c r="AH133" s="27"/>
      <c r="AI133" s="27"/>
      <c r="AJ133" s="26">
        <f t="shared" si="100"/>
        <v>0</v>
      </c>
      <c r="AK133" s="27"/>
      <c r="AL133" s="27"/>
      <c r="AM133" s="27"/>
      <c r="AN133" s="27"/>
      <c r="AO133" s="35"/>
      <c r="AP133" s="35"/>
      <c r="AR133" s="17">
        <f t="shared" si="90"/>
        <v>0</v>
      </c>
      <c r="AS133" s="17">
        <f t="shared" si="81"/>
        <v>0</v>
      </c>
    </row>
    <row r="134" spans="1:45" s="36" customFormat="1" ht="75" x14ac:dyDescent="0.2">
      <c r="A134" s="24">
        <v>50</v>
      </c>
      <c r="B134" s="34" t="s">
        <v>147</v>
      </c>
      <c r="C134" s="27">
        <f>SUM(D134:G134)</f>
        <v>43.655000000000001</v>
      </c>
      <c r="D134" s="27"/>
      <c r="E134" s="27">
        <v>43.655000000000001</v>
      </c>
      <c r="F134" s="27"/>
      <c r="G134" s="27"/>
      <c r="H134" s="27">
        <f>SUM(I134:L134)</f>
        <v>0</v>
      </c>
      <c r="I134" s="27"/>
      <c r="J134" s="27"/>
      <c r="K134" s="27"/>
      <c r="L134" s="27"/>
      <c r="M134" s="26">
        <f>SUM(N134:R134)</f>
        <v>0</v>
      </c>
      <c r="N134" s="27"/>
      <c r="O134" s="27"/>
      <c r="P134" s="27"/>
      <c r="Q134" s="27"/>
      <c r="R134" s="27"/>
      <c r="S134" s="26">
        <f>SUM(T134:X134)</f>
        <v>0</v>
      </c>
      <c r="T134" s="27"/>
      <c r="U134" s="27"/>
      <c r="V134" s="27"/>
      <c r="W134" s="27"/>
      <c r="X134" s="27"/>
      <c r="Y134" s="26">
        <f>SUM(Z134:AD134)</f>
        <v>-43.655000000000001</v>
      </c>
      <c r="Z134" s="27"/>
      <c r="AA134" s="27">
        <v>-43.655000000000001</v>
      </c>
      <c r="AB134" s="27"/>
      <c r="AC134" s="27"/>
      <c r="AD134" s="27"/>
      <c r="AE134" s="27">
        <f>SUM(AF134:AI134)</f>
        <v>0</v>
      </c>
      <c r="AF134" s="27"/>
      <c r="AG134" s="13">
        <f>AA134+E134-U134-J134</f>
        <v>0</v>
      </c>
      <c r="AH134" s="27"/>
      <c r="AI134" s="27"/>
      <c r="AJ134" s="26">
        <f>SUM(AK134:AN134)</f>
        <v>0</v>
      </c>
      <c r="AK134" s="27"/>
      <c r="AL134" s="27"/>
      <c r="AM134" s="27"/>
      <c r="AN134" s="27"/>
      <c r="AO134" s="35"/>
      <c r="AP134" s="35"/>
      <c r="AR134" s="17">
        <f>S134-Y134+H134-C134</f>
        <v>0</v>
      </c>
      <c r="AS134" s="17">
        <f t="shared" si="81"/>
        <v>0</v>
      </c>
    </row>
    <row r="135" spans="1:45" s="36" customFormat="1" ht="45" x14ac:dyDescent="0.2">
      <c r="A135" s="24">
        <v>51</v>
      </c>
      <c r="B135" s="34" t="s">
        <v>148</v>
      </c>
      <c r="C135" s="27"/>
      <c r="D135" s="27"/>
      <c r="E135" s="27"/>
      <c r="F135" s="27"/>
      <c r="G135" s="27"/>
      <c r="H135" s="27">
        <f t="shared" si="95"/>
        <v>0</v>
      </c>
      <c r="I135" s="27"/>
      <c r="J135" s="27"/>
      <c r="K135" s="27"/>
      <c r="L135" s="27"/>
      <c r="M135" s="26">
        <f t="shared" si="96"/>
        <v>53.4</v>
      </c>
      <c r="N135" s="27"/>
      <c r="O135" s="27">
        <v>53.4</v>
      </c>
      <c r="P135" s="27"/>
      <c r="Q135" s="27"/>
      <c r="R135" s="27"/>
      <c r="S135" s="26">
        <f t="shared" si="97"/>
        <v>53.35</v>
      </c>
      <c r="T135" s="27"/>
      <c r="U135" s="27">
        <v>53.35</v>
      </c>
      <c r="V135" s="27"/>
      <c r="W135" s="27"/>
      <c r="X135" s="27"/>
      <c r="Y135" s="26">
        <f t="shared" si="98"/>
        <v>53.35</v>
      </c>
      <c r="Z135" s="27"/>
      <c r="AA135" s="27">
        <v>53.35</v>
      </c>
      <c r="AB135" s="27"/>
      <c r="AC135" s="27"/>
      <c r="AD135" s="27"/>
      <c r="AE135" s="27">
        <f t="shared" si="99"/>
        <v>0</v>
      </c>
      <c r="AF135" s="27"/>
      <c r="AG135" s="13">
        <f t="shared" si="101"/>
        <v>0</v>
      </c>
      <c r="AH135" s="27"/>
      <c r="AI135" s="27"/>
      <c r="AJ135" s="26">
        <f t="shared" si="100"/>
        <v>0</v>
      </c>
      <c r="AK135" s="27"/>
      <c r="AL135" s="27"/>
      <c r="AM135" s="27"/>
      <c r="AN135" s="27"/>
      <c r="AO135" s="35"/>
      <c r="AP135" s="35"/>
      <c r="AR135" s="17">
        <f t="shared" si="90"/>
        <v>0</v>
      </c>
      <c r="AS135" s="17">
        <f t="shared" si="81"/>
        <v>0</v>
      </c>
    </row>
    <row r="136" spans="1:45" s="36" customFormat="1" ht="60" x14ac:dyDescent="0.2">
      <c r="A136" s="24">
        <v>52</v>
      </c>
      <c r="B136" s="34" t="s">
        <v>149</v>
      </c>
      <c r="C136" s="27">
        <f t="shared" si="94"/>
        <v>32.762999999999998</v>
      </c>
      <c r="D136" s="27"/>
      <c r="E136" s="27">
        <v>32.762999999999998</v>
      </c>
      <c r="F136" s="27"/>
      <c r="G136" s="27"/>
      <c r="H136" s="27">
        <f t="shared" si="95"/>
        <v>0</v>
      </c>
      <c r="I136" s="27"/>
      <c r="J136" s="27"/>
      <c r="K136" s="27"/>
      <c r="L136" s="27"/>
      <c r="M136" s="26">
        <f t="shared" si="96"/>
        <v>0</v>
      </c>
      <c r="N136" s="27"/>
      <c r="O136" s="27"/>
      <c r="P136" s="27"/>
      <c r="Q136" s="27"/>
      <c r="R136" s="27"/>
      <c r="S136" s="26">
        <f t="shared" si="97"/>
        <v>0</v>
      </c>
      <c r="T136" s="27"/>
      <c r="U136" s="27"/>
      <c r="V136" s="27"/>
      <c r="W136" s="27"/>
      <c r="X136" s="27"/>
      <c r="Y136" s="26">
        <f t="shared" si="98"/>
        <v>-32.762999999999998</v>
      </c>
      <c r="Z136" s="27"/>
      <c r="AA136" s="27">
        <v>-32.762999999999998</v>
      </c>
      <c r="AB136" s="27"/>
      <c r="AC136" s="27"/>
      <c r="AD136" s="27"/>
      <c r="AE136" s="27">
        <f t="shared" si="99"/>
        <v>0</v>
      </c>
      <c r="AF136" s="27"/>
      <c r="AG136" s="13">
        <f t="shared" si="101"/>
        <v>0</v>
      </c>
      <c r="AH136" s="27"/>
      <c r="AI136" s="27"/>
      <c r="AJ136" s="26">
        <f t="shared" si="100"/>
        <v>0</v>
      </c>
      <c r="AK136" s="27"/>
      <c r="AL136" s="27"/>
      <c r="AM136" s="27"/>
      <c r="AN136" s="27"/>
      <c r="AO136" s="35"/>
      <c r="AP136" s="35"/>
      <c r="AR136" s="17">
        <f t="shared" si="90"/>
        <v>0</v>
      </c>
      <c r="AS136" s="17">
        <f t="shared" si="81"/>
        <v>0</v>
      </c>
    </row>
    <row r="137" spans="1:45" s="36" customFormat="1" ht="60" x14ac:dyDescent="0.2">
      <c r="A137" s="24">
        <v>53</v>
      </c>
      <c r="B137" s="34" t="s">
        <v>150</v>
      </c>
      <c r="C137" s="27">
        <f t="shared" si="94"/>
        <v>0.38500000000000001</v>
      </c>
      <c r="D137" s="27"/>
      <c r="E137" s="27">
        <v>0.38500000000000001</v>
      </c>
      <c r="F137" s="27"/>
      <c r="G137" s="27"/>
      <c r="H137" s="27">
        <f t="shared" si="95"/>
        <v>0</v>
      </c>
      <c r="I137" s="27"/>
      <c r="J137" s="27"/>
      <c r="K137" s="27"/>
      <c r="L137" s="27"/>
      <c r="M137" s="26">
        <f t="shared" si="96"/>
        <v>0.4</v>
      </c>
      <c r="N137" s="27"/>
      <c r="O137" s="27">
        <v>0.4</v>
      </c>
      <c r="P137" s="27"/>
      <c r="Q137" s="27"/>
      <c r="R137" s="27"/>
      <c r="S137" s="26">
        <f t="shared" si="97"/>
        <v>0.38500000000000001</v>
      </c>
      <c r="T137" s="27"/>
      <c r="U137" s="27">
        <v>0.38500000000000001</v>
      </c>
      <c r="V137" s="27"/>
      <c r="W137" s="27"/>
      <c r="X137" s="27"/>
      <c r="Y137" s="26">
        <f t="shared" si="98"/>
        <v>0</v>
      </c>
      <c r="Z137" s="27"/>
      <c r="AA137" s="27"/>
      <c r="AB137" s="27"/>
      <c r="AC137" s="27"/>
      <c r="AD137" s="27"/>
      <c r="AE137" s="27">
        <f t="shared" si="99"/>
        <v>0</v>
      </c>
      <c r="AF137" s="27"/>
      <c r="AG137" s="13">
        <f t="shared" si="101"/>
        <v>0</v>
      </c>
      <c r="AH137" s="27"/>
      <c r="AI137" s="27"/>
      <c r="AJ137" s="26">
        <f t="shared" si="100"/>
        <v>0</v>
      </c>
      <c r="AK137" s="27"/>
      <c r="AL137" s="27"/>
      <c r="AM137" s="27"/>
      <c r="AN137" s="27"/>
      <c r="AO137" s="35"/>
      <c r="AP137" s="35"/>
      <c r="AR137" s="17">
        <f t="shared" si="90"/>
        <v>0</v>
      </c>
      <c r="AS137" s="17">
        <f t="shared" si="81"/>
        <v>0</v>
      </c>
    </row>
    <row r="138" spans="1:45" s="36" customFormat="1" ht="75" x14ac:dyDescent="0.2">
      <c r="A138" s="24">
        <v>54</v>
      </c>
      <c r="B138" s="34" t="s">
        <v>151</v>
      </c>
      <c r="C138" s="27">
        <f t="shared" si="94"/>
        <v>235.00799999999981</v>
      </c>
      <c r="D138" s="27"/>
      <c r="E138" s="27">
        <v>235.00799999999981</v>
      </c>
      <c r="F138" s="27"/>
      <c r="G138" s="27"/>
      <c r="H138" s="27">
        <f t="shared" si="95"/>
        <v>0</v>
      </c>
      <c r="I138" s="27"/>
      <c r="J138" s="27"/>
      <c r="K138" s="27"/>
      <c r="L138" s="27"/>
      <c r="M138" s="26">
        <f t="shared" si="96"/>
        <v>202.4</v>
      </c>
      <c r="N138" s="27"/>
      <c r="O138" s="27">
        <v>202.4</v>
      </c>
      <c r="P138" s="27"/>
      <c r="Q138" s="27"/>
      <c r="R138" s="27"/>
      <c r="S138" s="26">
        <f t="shared" si="97"/>
        <v>202.33</v>
      </c>
      <c r="T138" s="27"/>
      <c r="U138" s="27">
        <v>202.33</v>
      </c>
      <c r="V138" s="27"/>
      <c r="W138" s="27"/>
      <c r="X138" s="27"/>
      <c r="Y138" s="26">
        <f t="shared" si="98"/>
        <v>-32.679000000000002</v>
      </c>
      <c r="Z138" s="27"/>
      <c r="AA138" s="27">
        <v>-32.679000000000002</v>
      </c>
      <c r="AB138" s="27"/>
      <c r="AC138" s="27"/>
      <c r="AD138" s="27"/>
      <c r="AE138" s="27">
        <f t="shared" si="99"/>
        <v>-1.0000000002037268E-3</v>
      </c>
      <c r="AF138" s="27"/>
      <c r="AG138" s="13">
        <f t="shared" si="101"/>
        <v>-1.0000000002037268E-3</v>
      </c>
      <c r="AH138" s="27"/>
      <c r="AI138" s="27"/>
      <c r="AJ138" s="26">
        <f t="shared" si="100"/>
        <v>0</v>
      </c>
      <c r="AK138" s="27"/>
      <c r="AL138" s="27"/>
      <c r="AM138" s="27"/>
      <c r="AN138" s="27"/>
      <c r="AO138" s="35"/>
      <c r="AP138" s="35"/>
      <c r="AR138" s="17">
        <f t="shared" si="90"/>
        <v>1.0000000002037268E-3</v>
      </c>
      <c r="AS138" s="17">
        <f t="shared" si="81"/>
        <v>1.0000000002037268E-3</v>
      </c>
    </row>
    <row r="139" spans="1:45" s="36" customFormat="1" ht="60" x14ac:dyDescent="0.2">
      <c r="A139" s="24">
        <v>55</v>
      </c>
      <c r="B139" s="34" t="s">
        <v>152</v>
      </c>
      <c r="C139" s="27">
        <f t="shared" si="94"/>
        <v>53.35</v>
      </c>
      <c r="D139" s="27"/>
      <c r="E139" s="27">
        <v>53.35</v>
      </c>
      <c r="F139" s="27"/>
      <c r="G139" s="27"/>
      <c r="H139" s="27">
        <f t="shared" si="95"/>
        <v>0</v>
      </c>
      <c r="I139" s="27"/>
      <c r="J139" s="27"/>
      <c r="K139" s="27"/>
      <c r="L139" s="27"/>
      <c r="M139" s="26">
        <f t="shared" si="96"/>
        <v>53.4</v>
      </c>
      <c r="N139" s="27"/>
      <c r="O139" s="27">
        <v>53.4</v>
      </c>
      <c r="P139" s="27"/>
      <c r="Q139" s="27"/>
      <c r="R139" s="27"/>
      <c r="S139" s="26">
        <f t="shared" si="97"/>
        <v>53.35</v>
      </c>
      <c r="T139" s="27"/>
      <c r="U139" s="27">
        <v>53.35</v>
      </c>
      <c r="V139" s="27"/>
      <c r="W139" s="27"/>
      <c r="X139" s="27"/>
      <c r="Y139" s="26">
        <f t="shared" si="98"/>
        <v>0</v>
      </c>
      <c r="Z139" s="27"/>
      <c r="AA139" s="27"/>
      <c r="AB139" s="27"/>
      <c r="AC139" s="27"/>
      <c r="AD139" s="27"/>
      <c r="AE139" s="27">
        <f t="shared" si="99"/>
        <v>0</v>
      </c>
      <c r="AF139" s="27"/>
      <c r="AG139" s="13">
        <f t="shared" si="101"/>
        <v>0</v>
      </c>
      <c r="AH139" s="27"/>
      <c r="AI139" s="27"/>
      <c r="AJ139" s="26">
        <f t="shared" si="100"/>
        <v>0</v>
      </c>
      <c r="AK139" s="27"/>
      <c r="AL139" s="27"/>
      <c r="AM139" s="27"/>
      <c r="AN139" s="27"/>
      <c r="AO139" s="35"/>
      <c r="AP139" s="35"/>
      <c r="AR139" s="17">
        <f t="shared" si="90"/>
        <v>0</v>
      </c>
      <c r="AS139" s="17">
        <f t="shared" si="81"/>
        <v>0</v>
      </c>
    </row>
    <row r="140" spans="1:45" s="36" customFormat="1" ht="60" x14ac:dyDescent="0.2">
      <c r="A140" s="24">
        <v>56</v>
      </c>
      <c r="B140" s="34" t="s">
        <v>153</v>
      </c>
      <c r="C140" s="27">
        <f>SUM(D140:G140)</f>
        <v>32.729999999999997</v>
      </c>
      <c r="D140" s="27"/>
      <c r="E140" s="27">
        <v>32.729999999999997</v>
      </c>
      <c r="F140" s="27"/>
      <c r="G140" s="27"/>
      <c r="H140" s="27">
        <f>SUM(I140:L140)</f>
        <v>0</v>
      </c>
      <c r="I140" s="27"/>
      <c r="J140" s="27"/>
      <c r="K140" s="27"/>
      <c r="L140" s="27"/>
      <c r="M140" s="26">
        <f>SUM(N140:R140)</f>
        <v>0</v>
      </c>
      <c r="N140" s="27"/>
      <c r="O140" s="27"/>
      <c r="P140" s="27"/>
      <c r="Q140" s="27"/>
      <c r="R140" s="27"/>
      <c r="S140" s="26">
        <f>SUM(T140:X140)</f>
        <v>0</v>
      </c>
      <c r="T140" s="27"/>
      <c r="U140" s="27"/>
      <c r="V140" s="27"/>
      <c r="W140" s="27"/>
      <c r="X140" s="27"/>
      <c r="Y140" s="26">
        <f>SUM(Z140:AD140)</f>
        <v>-32.729999999999997</v>
      </c>
      <c r="Z140" s="27"/>
      <c r="AA140" s="39">
        <v>-32.729999999999997</v>
      </c>
      <c r="AB140" s="27"/>
      <c r="AC140" s="27"/>
      <c r="AD140" s="27"/>
      <c r="AE140" s="27">
        <f>SUM(AF140:AI140)</f>
        <v>0</v>
      </c>
      <c r="AF140" s="27"/>
      <c r="AG140" s="13">
        <f>AA140+E140-U140-J140</f>
        <v>0</v>
      </c>
      <c r="AH140" s="27"/>
      <c r="AI140" s="27"/>
      <c r="AJ140" s="26">
        <f>SUM(AK140:AN140)</f>
        <v>0</v>
      </c>
      <c r="AK140" s="27"/>
      <c r="AL140" s="27"/>
      <c r="AM140" s="27"/>
      <c r="AN140" s="27"/>
      <c r="AO140" s="35"/>
      <c r="AP140" s="35"/>
      <c r="AR140" s="17">
        <f>S140-Y140+H140-C140</f>
        <v>0</v>
      </c>
      <c r="AS140" s="17">
        <f t="shared" si="81"/>
        <v>0</v>
      </c>
    </row>
    <row r="141" spans="1:45" s="36" customFormat="1" ht="60" hidden="1" x14ac:dyDescent="0.2">
      <c r="A141" s="24">
        <v>61</v>
      </c>
      <c r="B141" s="34" t="s">
        <v>154</v>
      </c>
      <c r="C141" s="27"/>
      <c r="D141" s="27"/>
      <c r="E141" s="27"/>
      <c r="F141" s="27"/>
      <c r="G141" s="27"/>
      <c r="H141" s="27">
        <f>SUM(I141:L141)</f>
        <v>0</v>
      </c>
      <c r="I141" s="27"/>
      <c r="J141" s="27"/>
      <c r="K141" s="27"/>
      <c r="L141" s="27"/>
      <c r="M141" s="26">
        <f>SUM(N141:R141)</f>
        <v>0</v>
      </c>
      <c r="N141" s="27"/>
      <c r="O141" s="27"/>
      <c r="P141" s="27"/>
      <c r="Q141" s="27"/>
      <c r="R141" s="27"/>
      <c r="S141" s="26">
        <f>SUM(T141:X141)</f>
        <v>0</v>
      </c>
      <c r="T141" s="27"/>
      <c r="U141" s="27"/>
      <c r="V141" s="27"/>
      <c r="W141" s="27"/>
      <c r="X141" s="27"/>
      <c r="Y141" s="26">
        <f>SUM(Z141:AD141)</f>
        <v>0</v>
      </c>
      <c r="Z141" s="27"/>
      <c r="AA141" s="39"/>
      <c r="AB141" s="27"/>
      <c r="AC141" s="27"/>
      <c r="AD141" s="27"/>
      <c r="AE141" s="27">
        <f>SUM(AF141:AI141)</f>
        <v>0</v>
      </c>
      <c r="AF141" s="27"/>
      <c r="AG141" s="13">
        <f>AA141+E141-U141-J141</f>
        <v>0</v>
      </c>
      <c r="AH141" s="27"/>
      <c r="AI141" s="27"/>
      <c r="AJ141" s="26">
        <f>SUM(AK141:AN141)</f>
        <v>0</v>
      </c>
      <c r="AK141" s="27"/>
      <c r="AL141" s="27"/>
      <c r="AM141" s="27"/>
      <c r="AN141" s="27"/>
      <c r="AO141" s="35"/>
      <c r="AP141" s="35"/>
      <c r="AR141" s="17">
        <f>S141-Y141+H141-C141</f>
        <v>0</v>
      </c>
      <c r="AS141" s="17">
        <f t="shared" si="81"/>
        <v>0</v>
      </c>
    </row>
    <row r="142" spans="1:45" s="36" customFormat="1" ht="47.25" hidden="1" customHeight="1" x14ac:dyDescent="0.2">
      <c r="A142" s="24">
        <v>62</v>
      </c>
      <c r="B142" s="34" t="s">
        <v>155</v>
      </c>
      <c r="C142" s="27"/>
      <c r="D142" s="27"/>
      <c r="E142" s="27"/>
      <c r="F142" s="27"/>
      <c r="G142" s="27"/>
      <c r="H142" s="27">
        <f>SUM(I142:L142)</f>
        <v>0</v>
      </c>
      <c r="I142" s="27"/>
      <c r="J142" s="27"/>
      <c r="K142" s="27"/>
      <c r="L142" s="27"/>
      <c r="M142" s="26">
        <f>SUM(N142:R142)</f>
        <v>0</v>
      </c>
      <c r="N142" s="27"/>
      <c r="O142" s="27"/>
      <c r="P142" s="27"/>
      <c r="Q142" s="27"/>
      <c r="R142" s="27"/>
      <c r="S142" s="26">
        <f>SUM(T142:X142)</f>
        <v>0</v>
      </c>
      <c r="T142" s="27"/>
      <c r="U142" s="27"/>
      <c r="V142" s="27"/>
      <c r="W142" s="27"/>
      <c r="X142" s="27"/>
      <c r="Y142" s="26">
        <f>SUM(Z142:AD142)</f>
        <v>0</v>
      </c>
      <c r="Z142" s="27"/>
      <c r="AA142" s="39"/>
      <c r="AB142" s="27"/>
      <c r="AC142" s="27"/>
      <c r="AD142" s="27"/>
      <c r="AE142" s="27">
        <f>SUM(AF142:AI142)</f>
        <v>0</v>
      </c>
      <c r="AF142" s="27"/>
      <c r="AG142" s="13">
        <f>AA142+E142-U142-J142</f>
        <v>0</v>
      </c>
      <c r="AH142" s="27"/>
      <c r="AI142" s="27"/>
      <c r="AJ142" s="26">
        <f>SUM(AK142:AN142)</f>
        <v>0</v>
      </c>
      <c r="AK142" s="27"/>
      <c r="AL142" s="27"/>
      <c r="AM142" s="27"/>
      <c r="AN142" s="27"/>
      <c r="AO142" s="35"/>
      <c r="AP142" s="35"/>
      <c r="AR142" s="17">
        <f>S142-Y142+H142-C142</f>
        <v>0</v>
      </c>
      <c r="AS142" s="17">
        <f t="shared" ref="AS142:AS234" si="102">AJ142-AE142</f>
        <v>0</v>
      </c>
    </row>
    <row r="143" spans="1:45" s="36" customFormat="1" ht="47.25" hidden="1" customHeight="1" x14ac:dyDescent="0.2">
      <c r="A143" s="24">
        <v>63</v>
      </c>
      <c r="B143" s="34" t="s">
        <v>156</v>
      </c>
      <c r="C143" s="27"/>
      <c r="D143" s="27"/>
      <c r="E143" s="27"/>
      <c r="F143" s="27"/>
      <c r="G143" s="27"/>
      <c r="H143" s="27">
        <f t="shared" si="95"/>
        <v>0</v>
      </c>
      <c r="I143" s="27"/>
      <c r="J143" s="27"/>
      <c r="K143" s="27"/>
      <c r="L143" s="27"/>
      <c r="M143" s="26">
        <f t="shared" si="96"/>
        <v>0</v>
      </c>
      <c r="N143" s="27"/>
      <c r="O143" s="27"/>
      <c r="P143" s="27"/>
      <c r="Q143" s="27"/>
      <c r="R143" s="27"/>
      <c r="S143" s="26">
        <f t="shared" si="97"/>
        <v>0</v>
      </c>
      <c r="T143" s="27"/>
      <c r="U143" s="27"/>
      <c r="V143" s="27"/>
      <c r="W143" s="27"/>
      <c r="X143" s="27"/>
      <c r="Y143" s="26">
        <f t="shared" si="98"/>
        <v>0</v>
      </c>
      <c r="Z143" s="27"/>
      <c r="AA143" s="39"/>
      <c r="AB143" s="27"/>
      <c r="AC143" s="27"/>
      <c r="AD143" s="27"/>
      <c r="AE143" s="27">
        <f t="shared" si="99"/>
        <v>0</v>
      </c>
      <c r="AF143" s="27"/>
      <c r="AG143" s="13">
        <f t="shared" si="101"/>
        <v>0</v>
      </c>
      <c r="AH143" s="27"/>
      <c r="AI143" s="27"/>
      <c r="AJ143" s="26">
        <f t="shared" si="100"/>
        <v>0</v>
      </c>
      <c r="AK143" s="27"/>
      <c r="AL143" s="27"/>
      <c r="AM143" s="27"/>
      <c r="AN143" s="27"/>
      <c r="AO143" s="35"/>
      <c r="AP143" s="35"/>
      <c r="AR143" s="17">
        <f t="shared" si="90"/>
        <v>0</v>
      </c>
      <c r="AS143" s="17">
        <f t="shared" si="102"/>
        <v>0</v>
      </c>
    </row>
    <row r="144" spans="1:45" s="36" customFormat="1" ht="75" x14ac:dyDescent="0.2">
      <c r="A144" s="24">
        <v>57</v>
      </c>
      <c r="B144" s="34" t="s">
        <v>157</v>
      </c>
      <c r="C144" s="27">
        <f>SUM(D144:G144)</f>
        <v>79.299000000000007</v>
      </c>
      <c r="D144" s="27"/>
      <c r="E144" s="27">
        <v>79.299000000000007</v>
      </c>
      <c r="F144" s="27"/>
      <c r="G144" s="27"/>
      <c r="H144" s="27">
        <f>SUM(I144:L144)</f>
        <v>0</v>
      </c>
      <c r="I144" s="27"/>
      <c r="J144" s="27"/>
      <c r="K144" s="27"/>
      <c r="L144" s="27"/>
      <c r="M144" s="26">
        <f>SUM(N144:R144)</f>
        <v>0</v>
      </c>
      <c r="N144" s="27"/>
      <c r="O144" s="27"/>
      <c r="P144" s="27"/>
      <c r="Q144" s="27"/>
      <c r="R144" s="27"/>
      <c r="S144" s="26">
        <f>SUM(T144:X144)</f>
        <v>0</v>
      </c>
      <c r="T144" s="27"/>
      <c r="U144" s="27"/>
      <c r="V144" s="27"/>
      <c r="W144" s="27"/>
      <c r="X144" s="27"/>
      <c r="Y144" s="26">
        <f>SUM(Z144:AD144)</f>
        <v>-79.299000000000007</v>
      </c>
      <c r="Z144" s="27"/>
      <c r="AA144" s="27">
        <v>-79.299000000000007</v>
      </c>
      <c r="AB144" s="27"/>
      <c r="AC144" s="27"/>
      <c r="AD144" s="27"/>
      <c r="AE144" s="27">
        <f>SUM(AF144:AI144)</f>
        <v>0</v>
      </c>
      <c r="AF144" s="27"/>
      <c r="AG144" s="13">
        <f>AA144+E144-U144-J144</f>
        <v>0</v>
      </c>
      <c r="AH144" s="27"/>
      <c r="AI144" s="27"/>
      <c r="AJ144" s="26">
        <f>SUM(AK144:AN144)</f>
        <v>0</v>
      </c>
      <c r="AK144" s="27"/>
      <c r="AL144" s="27"/>
      <c r="AM144" s="27"/>
      <c r="AN144" s="27"/>
      <c r="AO144" s="35"/>
      <c r="AP144" s="35"/>
      <c r="AR144" s="17">
        <f>S144-Y144+H144-C144</f>
        <v>0</v>
      </c>
      <c r="AS144" s="17">
        <f t="shared" si="102"/>
        <v>0</v>
      </c>
    </row>
    <row r="145" spans="1:45" s="36" customFormat="1" ht="49.5" hidden="1" customHeight="1" x14ac:dyDescent="0.2">
      <c r="A145" s="24">
        <v>65</v>
      </c>
      <c r="B145" s="34" t="s">
        <v>158</v>
      </c>
      <c r="C145" s="27"/>
      <c r="D145" s="27"/>
      <c r="E145" s="27"/>
      <c r="F145" s="27"/>
      <c r="G145" s="27"/>
      <c r="H145" s="27">
        <f>SUM(I145:L145)</f>
        <v>0</v>
      </c>
      <c r="I145" s="27"/>
      <c r="J145" s="27"/>
      <c r="K145" s="27"/>
      <c r="L145" s="27"/>
      <c r="M145" s="26">
        <f>SUM(N145:R145)</f>
        <v>0</v>
      </c>
      <c r="N145" s="27"/>
      <c r="O145" s="27"/>
      <c r="P145" s="27"/>
      <c r="Q145" s="27"/>
      <c r="R145" s="27"/>
      <c r="S145" s="26">
        <f>SUM(T145:X145)</f>
        <v>0</v>
      </c>
      <c r="T145" s="27"/>
      <c r="U145" s="27"/>
      <c r="V145" s="27"/>
      <c r="W145" s="27"/>
      <c r="X145" s="27"/>
      <c r="Y145" s="26">
        <f>SUM(Z145:AD145)</f>
        <v>0</v>
      </c>
      <c r="Z145" s="27"/>
      <c r="AA145" s="27"/>
      <c r="AB145" s="27"/>
      <c r="AC145" s="27"/>
      <c r="AD145" s="27"/>
      <c r="AE145" s="27">
        <f>SUM(AF145:AI145)</f>
        <v>0</v>
      </c>
      <c r="AF145" s="27"/>
      <c r="AG145" s="13">
        <f>AA145+E145-U145-J145</f>
        <v>0</v>
      </c>
      <c r="AH145" s="27"/>
      <c r="AI145" s="27"/>
      <c r="AJ145" s="26">
        <f>SUM(AK145:AN145)</f>
        <v>0</v>
      </c>
      <c r="AK145" s="27"/>
      <c r="AL145" s="27"/>
      <c r="AM145" s="27"/>
      <c r="AN145" s="27"/>
      <c r="AO145" s="35"/>
      <c r="AP145" s="35"/>
      <c r="AR145" s="17">
        <f>S145-Y145+H145-C145</f>
        <v>0</v>
      </c>
      <c r="AS145" s="17">
        <f t="shared" si="102"/>
        <v>0</v>
      </c>
    </row>
    <row r="146" spans="1:45" s="36" customFormat="1" ht="48" hidden="1" customHeight="1" x14ac:dyDescent="0.2">
      <c r="A146" s="24">
        <v>66</v>
      </c>
      <c r="B146" s="34" t="s">
        <v>159</v>
      </c>
      <c r="C146" s="27"/>
      <c r="D146" s="27"/>
      <c r="E146" s="27"/>
      <c r="F146" s="27"/>
      <c r="G146" s="27"/>
      <c r="H146" s="27">
        <f>SUM(I146:L146)</f>
        <v>0</v>
      </c>
      <c r="I146" s="27"/>
      <c r="J146" s="27"/>
      <c r="K146" s="27"/>
      <c r="L146" s="27"/>
      <c r="M146" s="26">
        <f>SUM(N146:R146)</f>
        <v>0</v>
      </c>
      <c r="N146" s="27"/>
      <c r="O146" s="27"/>
      <c r="P146" s="27"/>
      <c r="Q146" s="27"/>
      <c r="R146" s="27"/>
      <c r="S146" s="26">
        <f>SUM(T146:X146)</f>
        <v>0</v>
      </c>
      <c r="T146" s="27"/>
      <c r="U146" s="27"/>
      <c r="V146" s="27"/>
      <c r="W146" s="27"/>
      <c r="X146" s="27"/>
      <c r="Y146" s="26">
        <f>SUM(Z146:AD146)</f>
        <v>0</v>
      </c>
      <c r="Z146" s="27"/>
      <c r="AA146" s="27"/>
      <c r="AB146" s="27"/>
      <c r="AC146" s="27"/>
      <c r="AD146" s="27"/>
      <c r="AE146" s="27">
        <f>SUM(AF146:AI146)</f>
        <v>0</v>
      </c>
      <c r="AF146" s="27"/>
      <c r="AG146" s="13">
        <f>AA146+E146-U146-J146</f>
        <v>0</v>
      </c>
      <c r="AH146" s="27"/>
      <c r="AI146" s="27"/>
      <c r="AJ146" s="26">
        <f>SUM(AK146:AN146)</f>
        <v>0</v>
      </c>
      <c r="AK146" s="27"/>
      <c r="AL146" s="27"/>
      <c r="AM146" s="27"/>
      <c r="AN146" s="27"/>
      <c r="AO146" s="35"/>
      <c r="AP146" s="35"/>
      <c r="AR146" s="17">
        <f>S146-Y146+H146-C146</f>
        <v>0</v>
      </c>
      <c r="AS146" s="17">
        <f t="shared" si="102"/>
        <v>0</v>
      </c>
    </row>
    <row r="147" spans="1:45" s="36" customFormat="1" ht="49.5" hidden="1" customHeight="1" x14ac:dyDescent="0.2">
      <c r="A147" s="24">
        <v>67</v>
      </c>
      <c r="B147" s="34" t="s">
        <v>160</v>
      </c>
      <c r="C147" s="27"/>
      <c r="D147" s="27"/>
      <c r="E147" s="27"/>
      <c r="F147" s="27"/>
      <c r="G147" s="27"/>
      <c r="H147" s="27">
        <f t="shared" si="95"/>
        <v>0</v>
      </c>
      <c r="I147" s="27"/>
      <c r="J147" s="27"/>
      <c r="K147" s="27"/>
      <c r="L147" s="27"/>
      <c r="M147" s="26">
        <f t="shared" si="96"/>
        <v>0</v>
      </c>
      <c r="N147" s="27"/>
      <c r="O147" s="27"/>
      <c r="P147" s="27"/>
      <c r="Q147" s="27"/>
      <c r="R147" s="27"/>
      <c r="S147" s="26">
        <f t="shared" si="97"/>
        <v>0</v>
      </c>
      <c r="T147" s="27"/>
      <c r="U147" s="27"/>
      <c r="V147" s="27"/>
      <c r="W147" s="27"/>
      <c r="X147" s="27"/>
      <c r="Y147" s="26">
        <f t="shared" si="98"/>
        <v>0</v>
      </c>
      <c r="Z147" s="27"/>
      <c r="AA147" s="27"/>
      <c r="AB147" s="27"/>
      <c r="AC147" s="27"/>
      <c r="AD147" s="27"/>
      <c r="AE147" s="27">
        <f t="shared" si="99"/>
        <v>0</v>
      </c>
      <c r="AF147" s="27"/>
      <c r="AG147" s="13">
        <f t="shared" si="101"/>
        <v>0</v>
      </c>
      <c r="AH147" s="27"/>
      <c r="AI147" s="27"/>
      <c r="AJ147" s="26">
        <f t="shared" si="100"/>
        <v>0</v>
      </c>
      <c r="AK147" s="27"/>
      <c r="AL147" s="27"/>
      <c r="AM147" s="27"/>
      <c r="AN147" s="27"/>
      <c r="AO147" s="35"/>
      <c r="AP147" s="35"/>
      <c r="AR147" s="17">
        <f t="shared" ref="AR147:AR275" si="103">S147-Y147+H147-C147</f>
        <v>0</v>
      </c>
      <c r="AS147" s="17">
        <f t="shared" si="102"/>
        <v>0</v>
      </c>
    </row>
    <row r="148" spans="1:45" s="36" customFormat="1" ht="60" x14ac:dyDescent="0.2">
      <c r="A148" s="24">
        <v>58</v>
      </c>
      <c r="B148" s="34" t="s">
        <v>161</v>
      </c>
      <c r="C148" s="27">
        <f t="shared" si="94"/>
        <v>12.571999999999999</v>
      </c>
      <c r="D148" s="27"/>
      <c r="E148" s="27">
        <v>12.571999999999999</v>
      </c>
      <c r="F148" s="27"/>
      <c r="G148" s="27"/>
      <c r="H148" s="27">
        <f t="shared" si="95"/>
        <v>0</v>
      </c>
      <c r="I148" s="27"/>
      <c r="J148" s="27"/>
      <c r="K148" s="27"/>
      <c r="L148" s="27"/>
      <c r="M148" s="26">
        <f t="shared" si="96"/>
        <v>0</v>
      </c>
      <c r="N148" s="27"/>
      <c r="O148" s="27"/>
      <c r="P148" s="27"/>
      <c r="Q148" s="27"/>
      <c r="R148" s="27"/>
      <c r="S148" s="26">
        <f t="shared" si="97"/>
        <v>0</v>
      </c>
      <c r="T148" s="27"/>
      <c r="U148" s="27"/>
      <c r="V148" s="27"/>
      <c r="W148" s="27"/>
      <c r="X148" s="27"/>
      <c r="Y148" s="26">
        <f t="shared" si="98"/>
        <v>-12.571999999999999</v>
      </c>
      <c r="Z148" s="27"/>
      <c r="AA148" s="27">
        <v>-12.571999999999999</v>
      </c>
      <c r="AB148" s="27"/>
      <c r="AC148" s="27"/>
      <c r="AD148" s="27"/>
      <c r="AE148" s="27">
        <f t="shared" si="99"/>
        <v>0</v>
      </c>
      <c r="AF148" s="27"/>
      <c r="AG148" s="13">
        <f t="shared" si="101"/>
        <v>0</v>
      </c>
      <c r="AH148" s="27"/>
      <c r="AI148" s="27"/>
      <c r="AJ148" s="26">
        <f t="shared" si="100"/>
        <v>0</v>
      </c>
      <c r="AK148" s="27"/>
      <c r="AL148" s="27"/>
      <c r="AM148" s="27"/>
      <c r="AN148" s="27"/>
      <c r="AO148" s="35"/>
      <c r="AP148" s="35"/>
      <c r="AR148" s="17">
        <f t="shared" si="103"/>
        <v>0</v>
      </c>
      <c r="AS148" s="17">
        <f t="shared" si="102"/>
        <v>0</v>
      </c>
    </row>
    <row r="149" spans="1:45" s="36" customFormat="1" ht="60" x14ac:dyDescent="0.2">
      <c r="A149" s="24">
        <v>59</v>
      </c>
      <c r="B149" s="34" t="s">
        <v>162</v>
      </c>
      <c r="C149" s="27">
        <f t="shared" si="94"/>
        <v>32.643000000000029</v>
      </c>
      <c r="D149" s="27"/>
      <c r="E149" s="27">
        <v>32.643000000000029</v>
      </c>
      <c r="F149" s="27"/>
      <c r="G149" s="27"/>
      <c r="H149" s="27">
        <f t="shared" si="95"/>
        <v>0</v>
      </c>
      <c r="I149" s="27"/>
      <c r="J149" s="27"/>
      <c r="K149" s="27"/>
      <c r="L149" s="27"/>
      <c r="M149" s="26">
        <f t="shared" si="96"/>
        <v>7.3</v>
      </c>
      <c r="N149" s="27"/>
      <c r="O149" s="27">
        <v>7.3</v>
      </c>
      <c r="P149" s="27"/>
      <c r="Q149" s="27"/>
      <c r="R149" s="27"/>
      <c r="S149" s="26">
        <f t="shared" si="97"/>
        <v>7.2839999999999998</v>
      </c>
      <c r="T149" s="27"/>
      <c r="U149" s="27">
        <v>7.2839999999999998</v>
      </c>
      <c r="V149" s="27"/>
      <c r="W149" s="27"/>
      <c r="X149" s="27"/>
      <c r="Y149" s="26">
        <f t="shared" si="98"/>
        <v>-25.359000000000002</v>
      </c>
      <c r="Z149" s="27"/>
      <c r="AA149" s="27">
        <v>-25.359000000000002</v>
      </c>
      <c r="AB149" s="27"/>
      <c r="AC149" s="27"/>
      <c r="AD149" s="27"/>
      <c r="AE149" s="27">
        <f t="shared" si="99"/>
        <v>2.7533531010703882E-14</v>
      </c>
      <c r="AF149" s="27"/>
      <c r="AG149" s="13">
        <f t="shared" si="101"/>
        <v>2.7533531010703882E-14</v>
      </c>
      <c r="AH149" s="27"/>
      <c r="AI149" s="27"/>
      <c r="AJ149" s="26">
        <f t="shared" si="100"/>
        <v>0</v>
      </c>
      <c r="AK149" s="27"/>
      <c r="AL149" s="27"/>
      <c r="AM149" s="27"/>
      <c r="AN149" s="27"/>
      <c r="AO149" s="35"/>
      <c r="AP149" s="35"/>
      <c r="AR149" s="17">
        <f t="shared" si="103"/>
        <v>0</v>
      </c>
      <c r="AS149" s="17">
        <f t="shared" si="102"/>
        <v>-2.7533531010703882E-14</v>
      </c>
    </row>
    <row r="150" spans="1:45" s="36" customFormat="1" ht="75" x14ac:dyDescent="0.2">
      <c r="A150" s="24">
        <v>60</v>
      </c>
      <c r="B150" s="34" t="s">
        <v>163</v>
      </c>
      <c r="C150" s="27">
        <f>SUM(D150:G150)</f>
        <v>25.405000000000001</v>
      </c>
      <c r="D150" s="27"/>
      <c r="E150" s="27">
        <v>25.405000000000001</v>
      </c>
      <c r="F150" s="27"/>
      <c r="G150" s="27"/>
      <c r="H150" s="27">
        <f>SUM(I150:L150)</f>
        <v>0</v>
      </c>
      <c r="I150" s="27"/>
      <c r="J150" s="27"/>
      <c r="K150" s="27"/>
      <c r="L150" s="27"/>
      <c r="M150" s="26">
        <f>SUM(N150:R150)</f>
        <v>520</v>
      </c>
      <c r="N150" s="27"/>
      <c r="O150" s="27">
        <v>520</v>
      </c>
      <c r="P150" s="27"/>
      <c r="Q150" s="27"/>
      <c r="R150" s="27"/>
      <c r="S150" s="26">
        <f>SUM(T150:X150)</f>
        <v>57.411000000000001</v>
      </c>
      <c r="T150" s="27"/>
      <c r="U150" s="27">
        <v>57.411000000000001</v>
      </c>
      <c r="V150" s="27"/>
      <c r="W150" s="27"/>
      <c r="X150" s="27"/>
      <c r="Y150" s="26">
        <f>SUM(Z150:AD150)</f>
        <v>494.50599999999997</v>
      </c>
      <c r="Z150" s="27"/>
      <c r="AA150" s="27">
        <v>494.50599999999997</v>
      </c>
      <c r="AB150" s="27"/>
      <c r="AC150" s="27"/>
      <c r="AD150" s="27"/>
      <c r="AE150" s="27">
        <f>SUM(AF150:AI150)</f>
        <v>462.49999999999994</v>
      </c>
      <c r="AF150" s="27"/>
      <c r="AG150" s="13">
        <f>AA150+E150-U150-J150</f>
        <v>462.49999999999994</v>
      </c>
      <c r="AH150" s="27"/>
      <c r="AI150" s="27"/>
      <c r="AJ150" s="26">
        <f>SUM(AK150:AN150)</f>
        <v>0</v>
      </c>
      <c r="AK150" s="27"/>
      <c r="AL150" s="27"/>
      <c r="AM150" s="27"/>
      <c r="AN150" s="27"/>
      <c r="AO150" s="35"/>
      <c r="AP150" s="35"/>
      <c r="AR150" s="17">
        <f>S150-Y150+H150-C150</f>
        <v>-462.5</v>
      </c>
      <c r="AS150" s="17">
        <f t="shared" si="102"/>
        <v>-462.49999999999994</v>
      </c>
    </row>
    <row r="151" spans="1:45" s="36" customFormat="1" ht="63.75" customHeight="1" x14ac:dyDescent="0.2">
      <c r="A151" s="24">
        <v>61</v>
      </c>
      <c r="B151" s="34" t="s">
        <v>164</v>
      </c>
      <c r="C151" s="27"/>
      <c r="D151" s="27"/>
      <c r="E151" s="27"/>
      <c r="F151" s="27"/>
      <c r="G151" s="27"/>
      <c r="H151" s="27">
        <f>SUM(I151:L151)</f>
        <v>0</v>
      </c>
      <c r="I151" s="27"/>
      <c r="J151" s="27"/>
      <c r="K151" s="27"/>
      <c r="L151" s="27"/>
      <c r="M151" s="26">
        <f>SUM(N151:R151)</f>
        <v>104.1</v>
      </c>
      <c r="N151" s="27"/>
      <c r="O151" s="27">
        <v>104.1</v>
      </c>
      <c r="P151" s="27"/>
      <c r="Q151" s="27"/>
      <c r="R151" s="27"/>
      <c r="S151" s="26">
        <f>SUM(T151:X151)</f>
        <v>104.06399999999999</v>
      </c>
      <c r="T151" s="27"/>
      <c r="U151" s="27">
        <v>104.06399999999999</v>
      </c>
      <c r="V151" s="27"/>
      <c r="W151" s="27"/>
      <c r="X151" s="27"/>
      <c r="Y151" s="26">
        <f>SUM(Z151:AD151)</f>
        <v>104.06399999999999</v>
      </c>
      <c r="Z151" s="27"/>
      <c r="AA151" s="27">
        <v>104.06399999999999</v>
      </c>
      <c r="AB151" s="27"/>
      <c r="AC151" s="27"/>
      <c r="AD151" s="27"/>
      <c r="AE151" s="27">
        <f>SUM(AF151:AI151)</f>
        <v>0</v>
      </c>
      <c r="AF151" s="27"/>
      <c r="AG151" s="13">
        <f>AA151+E151-U151-J151</f>
        <v>0</v>
      </c>
      <c r="AH151" s="27"/>
      <c r="AI151" s="27"/>
      <c r="AJ151" s="26">
        <f>SUM(AK151:AN151)</f>
        <v>0</v>
      </c>
      <c r="AK151" s="27"/>
      <c r="AL151" s="27"/>
      <c r="AM151" s="27"/>
      <c r="AN151" s="27"/>
      <c r="AO151" s="35"/>
      <c r="AP151" s="35"/>
      <c r="AR151" s="17">
        <f>S151-Y151+H151-C151</f>
        <v>0</v>
      </c>
      <c r="AS151" s="17">
        <f t="shared" si="102"/>
        <v>0</v>
      </c>
    </row>
    <row r="152" spans="1:45" s="36" customFormat="1" ht="47.25" hidden="1" customHeight="1" x14ac:dyDescent="0.2">
      <c r="A152" s="24">
        <v>72</v>
      </c>
      <c r="B152" s="34" t="s">
        <v>165</v>
      </c>
      <c r="C152" s="27"/>
      <c r="D152" s="27"/>
      <c r="E152" s="27"/>
      <c r="F152" s="27"/>
      <c r="G152" s="27"/>
      <c r="H152" s="27">
        <f>SUM(I152:L152)</f>
        <v>0</v>
      </c>
      <c r="I152" s="27"/>
      <c r="J152" s="27"/>
      <c r="K152" s="27"/>
      <c r="L152" s="27"/>
      <c r="M152" s="26">
        <f>SUM(N152:R152)</f>
        <v>0</v>
      </c>
      <c r="N152" s="27"/>
      <c r="O152" s="27"/>
      <c r="P152" s="27"/>
      <c r="Q152" s="27"/>
      <c r="R152" s="27"/>
      <c r="S152" s="26">
        <f>SUM(T152:X152)</f>
        <v>0</v>
      </c>
      <c r="T152" s="27"/>
      <c r="U152" s="27"/>
      <c r="V152" s="27"/>
      <c r="W152" s="27"/>
      <c r="X152" s="27"/>
      <c r="Y152" s="26">
        <f>SUM(Z152:AD152)</f>
        <v>0</v>
      </c>
      <c r="Z152" s="27"/>
      <c r="AA152" s="27"/>
      <c r="AB152" s="27"/>
      <c r="AC152" s="27"/>
      <c r="AD152" s="27"/>
      <c r="AE152" s="27">
        <f>SUM(AF152:AI152)</f>
        <v>0</v>
      </c>
      <c r="AF152" s="27"/>
      <c r="AG152" s="13">
        <f>AA152+E152-U152-J152</f>
        <v>0</v>
      </c>
      <c r="AH152" s="27"/>
      <c r="AI152" s="27"/>
      <c r="AJ152" s="26">
        <f>SUM(AK152:AN152)</f>
        <v>0</v>
      </c>
      <c r="AK152" s="27"/>
      <c r="AL152" s="27"/>
      <c r="AM152" s="27"/>
      <c r="AN152" s="27"/>
      <c r="AO152" s="35"/>
      <c r="AP152" s="35"/>
      <c r="AR152" s="17">
        <f>S152-Y152+H152-C152</f>
        <v>0</v>
      </c>
      <c r="AS152" s="17">
        <f t="shared" si="102"/>
        <v>0</v>
      </c>
    </row>
    <row r="153" spans="1:45" s="36" customFormat="1" ht="43.5" hidden="1" customHeight="1" x14ac:dyDescent="0.2">
      <c r="A153" s="24">
        <v>73</v>
      </c>
      <c r="B153" s="34" t="s">
        <v>166</v>
      </c>
      <c r="C153" s="27"/>
      <c r="D153" s="27"/>
      <c r="E153" s="27"/>
      <c r="F153" s="27"/>
      <c r="G153" s="27"/>
      <c r="H153" s="27">
        <f t="shared" si="95"/>
        <v>0</v>
      </c>
      <c r="I153" s="27"/>
      <c r="J153" s="27"/>
      <c r="K153" s="27"/>
      <c r="L153" s="27"/>
      <c r="M153" s="26">
        <f t="shared" si="96"/>
        <v>0</v>
      </c>
      <c r="N153" s="27"/>
      <c r="O153" s="27"/>
      <c r="P153" s="27"/>
      <c r="Q153" s="27"/>
      <c r="R153" s="27"/>
      <c r="S153" s="26">
        <f t="shared" si="97"/>
        <v>0</v>
      </c>
      <c r="T153" s="27"/>
      <c r="U153" s="27"/>
      <c r="V153" s="27"/>
      <c r="W153" s="27"/>
      <c r="X153" s="27"/>
      <c r="Y153" s="26">
        <f t="shared" si="98"/>
        <v>0</v>
      </c>
      <c r="Z153" s="27"/>
      <c r="AA153" s="27"/>
      <c r="AB153" s="27"/>
      <c r="AC153" s="27"/>
      <c r="AD153" s="27"/>
      <c r="AE153" s="27">
        <f t="shared" si="99"/>
        <v>0</v>
      </c>
      <c r="AF153" s="27"/>
      <c r="AG153" s="13">
        <f t="shared" si="101"/>
        <v>0</v>
      </c>
      <c r="AH153" s="27"/>
      <c r="AI153" s="27"/>
      <c r="AJ153" s="26">
        <f t="shared" si="100"/>
        <v>0</v>
      </c>
      <c r="AK153" s="27"/>
      <c r="AL153" s="27"/>
      <c r="AM153" s="27"/>
      <c r="AN153" s="27"/>
      <c r="AO153" s="35"/>
      <c r="AP153" s="35"/>
      <c r="AR153" s="17">
        <f t="shared" si="103"/>
        <v>0</v>
      </c>
      <c r="AS153" s="17">
        <f t="shared" si="102"/>
        <v>0</v>
      </c>
    </row>
    <row r="154" spans="1:45" s="36" customFormat="1" ht="75" x14ac:dyDescent="0.2">
      <c r="A154" s="24">
        <v>62</v>
      </c>
      <c r="B154" s="34" t="s">
        <v>167</v>
      </c>
      <c r="C154" s="27">
        <f>SUM(D154:G154)</f>
        <v>34.978999999999999</v>
      </c>
      <c r="D154" s="27"/>
      <c r="E154" s="27">
        <v>34.978999999999999</v>
      </c>
      <c r="F154" s="27"/>
      <c r="G154" s="27"/>
      <c r="H154" s="27">
        <f>SUM(I154:L154)</f>
        <v>0</v>
      </c>
      <c r="I154" s="27"/>
      <c r="J154" s="27"/>
      <c r="K154" s="27"/>
      <c r="L154" s="27"/>
      <c r="M154" s="26">
        <f>SUM(N154:R154)</f>
        <v>662.6</v>
      </c>
      <c r="N154" s="27"/>
      <c r="O154" s="27">
        <v>662.6</v>
      </c>
      <c r="P154" s="27"/>
      <c r="Q154" s="27"/>
      <c r="R154" s="27"/>
      <c r="S154" s="26">
        <f>SUM(T154:X154)</f>
        <v>662.54</v>
      </c>
      <c r="T154" s="27"/>
      <c r="U154" s="27">
        <v>662.54</v>
      </c>
      <c r="V154" s="27"/>
      <c r="W154" s="27"/>
      <c r="X154" s="27"/>
      <c r="Y154" s="26">
        <f>SUM(Z154:AD154)</f>
        <v>627.56100000000004</v>
      </c>
      <c r="Z154" s="27"/>
      <c r="AA154" s="27">
        <v>627.56100000000004</v>
      </c>
      <c r="AB154" s="27"/>
      <c r="AC154" s="27"/>
      <c r="AD154" s="27"/>
      <c r="AE154" s="27">
        <f>SUM(AF154:AI154)</f>
        <v>1.1368683772161603E-13</v>
      </c>
      <c r="AF154" s="27"/>
      <c r="AG154" s="13">
        <f>AA154+E154-U154-J154</f>
        <v>1.1368683772161603E-13</v>
      </c>
      <c r="AH154" s="27"/>
      <c r="AI154" s="27"/>
      <c r="AJ154" s="26">
        <f>SUM(AK154:AN154)</f>
        <v>0</v>
      </c>
      <c r="AK154" s="27"/>
      <c r="AL154" s="27"/>
      <c r="AM154" s="27"/>
      <c r="AN154" s="27"/>
      <c r="AO154" s="35"/>
      <c r="AP154" s="35"/>
      <c r="AR154" s="17">
        <f>S154-Y154+H154-C154</f>
        <v>-7.1054273576010019E-14</v>
      </c>
      <c r="AS154" s="17">
        <f t="shared" si="102"/>
        <v>-1.1368683772161603E-13</v>
      </c>
    </row>
    <row r="155" spans="1:45" s="36" customFormat="1" ht="60.75" customHeight="1" x14ac:dyDescent="0.2">
      <c r="A155" s="24">
        <v>63</v>
      </c>
      <c r="B155" s="34" t="s">
        <v>168</v>
      </c>
      <c r="C155" s="27"/>
      <c r="D155" s="27"/>
      <c r="E155" s="27"/>
      <c r="F155" s="27"/>
      <c r="G155" s="27"/>
      <c r="H155" s="27">
        <f t="shared" si="95"/>
        <v>0</v>
      </c>
      <c r="I155" s="27"/>
      <c r="J155" s="27"/>
      <c r="K155" s="27"/>
      <c r="L155" s="27"/>
      <c r="M155" s="26">
        <f t="shared" si="96"/>
        <v>136</v>
      </c>
      <c r="N155" s="27"/>
      <c r="O155" s="27">
        <v>136</v>
      </c>
      <c r="P155" s="27"/>
      <c r="Q155" s="27"/>
      <c r="R155" s="27"/>
      <c r="S155" s="26">
        <f t="shared" si="97"/>
        <v>135.964</v>
      </c>
      <c r="T155" s="27"/>
      <c r="U155" s="27">
        <v>135.964</v>
      </c>
      <c r="V155" s="27"/>
      <c r="W155" s="27"/>
      <c r="X155" s="27"/>
      <c r="Y155" s="26">
        <f t="shared" si="98"/>
        <v>135.964</v>
      </c>
      <c r="Z155" s="27"/>
      <c r="AA155" s="27">
        <v>135.964</v>
      </c>
      <c r="AB155" s="27"/>
      <c r="AC155" s="27"/>
      <c r="AD155" s="27"/>
      <c r="AE155" s="27">
        <f t="shared" si="99"/>
        <v>0</v>
      </c>
      <c r="AF155" s="27"/>
      <c r="AG155" s="13">
        <f t="shared" si="101"/>
        <v>0</v>
      </c>
      <c r="AH155" s="27"/>
      <c r="AI155" s="27"/>
      <c r="AJ155" s="26">
        <f t="shared" si="100"/>
        <v>0</v>
      </c>
      <c r="AK155" s="27"/>
      <c r="AL155" s="27"/>
      <c r="AM155" s="27"/>
      <c r="AN155" s="27"/>
      <c r="AO155" s="35"/>
      <c r="AP155" s="35"/>
      <c r="AR155" s="17">
        <f t="shared" si="103"/>
        <v>0</v>
      </c>
      <c r="AS155" s="17">
        <f t="shared" si="102"/>
        <v>0</v>
      </c>
    </row>
    <row r="156" spans="1:45" s="36" customFormat="1" ht="60" x14ac:dyDescent="0.2">
      <c r="A156" s="24">
        <v>64</v>
      </c>
      <c r="B156" s="34" t="s">
        <v>169</v>
      </c>
      <c r="C156" s="27">
        <f t="shared" si="94"/>
        <v>19.285</v>
      </c>
      <c r="D156" s="27"/>
      <c r="E156" s="27">
        <v>19.285</v>
      </c>
      <c r="F156" s="27"/>
      <c r="G156" s="27"/>
      <c r="H156" s="27">
        <f t="shared" si="95"/>
        <v>0</v>
      </c>
      <c r="I156" s="27"/>
      <c r="J156" s="27"/>
      <c r="K156" s="27"/>
      <c r="L156" s="27"/>
      <c r="M156" s="26">
        <f t="shared" si="96"/>
        <v>19.3</v>
      </c>
      <c r="N156" s="27"/>
      <c r="O156" s="27">
        <v>19.3</v>
      </c>
      <c r="P156" s="27"/>
      <c r="Q156" s="27"/>
      <c r="R156" s="27"/>
      <c r="S156" s="26">
        <f t="shared" si="97"/>
        <v>0</v>
      </c>
      <c r="T156" s="27"/>
      <c r="U156" s="27"/>
      <c r="V156" s="27"/>
      <c r="W156" s="27"/>
      <c r="X156" s="27"/>
      <c r="Y156" s="26">
        <f t="shared" si="98"/>
        <v>0</v>
      </c>
      <c r="Z156" s="27"/>
      <c r="AA156" s="39"/>
      <c r="AB156" s="27"/>
      <c r="AC156" s="27"/>
      <c r="AD156" s="27"/>
      <c r="AE156" s="27">
        <f t="shared" si="99"/>
        <v>19.285</v>
      </c>
      <c r="AF156" s="27"/>
      <c r="AG156" s="13">
        <f t="shared" si="101"/>
        <v>19.285</v>
      </c>
      <c r="AH156" s="27"/>
      <c r="AI156" s="27"/>
      <c r="AJ156" s="26">
        <f t="shared" si="100"/>
        <v>0</v>
      </c>
      <c r="AK156" s="27"/>
      <c r="AL156" s="27"/>
      <c r="AM156" s="27"/>
      <c r="AN156" s="27"/>
      <c r="AO156" s="35"/>
      <c r="AP156" s="35"/>
      <c r="AR156" s="17">
        <f t="shared" si="103"/>
        <v>-19.285</v>
      </c>
      <c r="AS156" s="17">
        <f t="shared" si="102"/>
        <v>-19.285</v>
      </c>
    </row>
    <row r="157" spans="1:45" s="36" customFormat="1" ht="60" x14ac:dyDescent="0.2">
      <c r="A157" s="24">
        <v>65</v>
      </c>
      <c r="B157" s="34" t="s">
        <v>170</v>
      </c>
      <c r="C157" s="27">
        <f t="shared" ref="C157:C173" si="104">SUM(D157:G157)</f>
        <v>7.2850000000000001</v>
      </c>
      <c r="D157" s="27"/>
      <c r="E157" s="27">
        <v>7.2850000000000001</v>
      </c>
      <c r="F157" s="27"/>
      <c r="G157" s="27"/>
      <c r="H157" s="27">
        <f t="shared" si="95"/>
        <v>0</v>
      </c>
      <c r="I157" s="27"/>
      <c r="J157" s="27"/>
      <c r="K157" s="27"/>
      <c r="L157" s="27"/>
      <c r="M157" s="26">
        <f t="shared" ref="M157:M174" si="105">SUM(N157:R157)</f>
        <v>60.7</v>
      </c>
      <c r="N157" s="27"/>
      <c r="O157" s="27">
        <v>60.7</v>
      </c>
      <c r="P157" s="27"/>
      <c r="Q157" s="27"/>
      <c r="R157" s="27"/>
      <c r="S157" s="26">
        <f t="shared" ref="S157:S174" si="106">SUM(T157:X157)</f>
        <v>60.634</v>
      </c>
      <c r="T157" s="27"/>
      <c r="U157" s="27">
        <v>60.634</v>
      </c>
      <c r="V157" s="27"/>
      <c r="W157" s="27"/>
      <c r="X157" s="27"/>
      <c r="Y157" s="26">
        <f t="shared" si="98"/>
        <v>53.35</v>
      </c>
      <c r="Z157" s="27"/>
      <c r="AA157" s="27">
        <v>53.35</v>
      </c>
      <c r="AB157" s="27"/>
      <c r="AC157" s="27"/>
      <c r="AD157" s="27"/>
      <c r="AE157" s="27">
        <f t="shared" si="99"/>
        <v>1.0000000000047748E-3</v>
      </c>
      <c r="AF157" s="27"/>
      <c r="AG157" s="13">
        <f t="shared" si="101"/>
        <v>1.0000000000047748E-3</v>
      </c>
      <c r="AH157" s="27"/>
      <c r="AI157" s="27"/>
      <c r="AJ157" s="26">
        <f t="shared" si="100"/>
        <v>0</v>
      </c>
      <c r="AK157" s="27"/>
      <c r="AL157" s="27"/>
      <c r="AM157" s="27"/>
      <c r="AN157" s="27"/>
      <c r="AO157" s="35"/>
      <c r="AP157" s="35"/>
      <c r="AR157" s="17">
        <f t="shared" si="103"/>
        <v>-1.0000000000012221E-3</v>
      </c>
      <c r="AS157" s="17">
        <f t="shared" si="102"/>
        <v>-1.0000000000047748E-3</v>
      </c>
    </row>
    <row r="158" spans="1:45" s="36" customFormat="1" ht="65.25" customHeight="1" x14ac:dyDescent="0.2">
      <c r="A158" s="24">
        <v>66</v>
      </c>
      <c r="B158" s="43" t="s">
        <v>171</v>
      </c>
      <c r="C158" s="27">
        <f t="shared" ref="C158:C165" si="107">SUM(D158:G158)</f>
        <v>0</v>
      </c>
      <c r="D158" s="27"/>
      <c r="E158" s="27"/>
      <c r="F158" s="27"/>
      <c r="G158" s="27"/>
      <c r="H158" s="27">
        <f t="shared" si="95"/>
        <v>0</v>
      </c>
      <c r="I158" s="27"/>
      <c r="J158" s="27"/>
      <c r="K158" s="27"/>
      <c r="L158" s="27"/>
      <c r="M158" s="26">
        <f t="shared" si="105"/>
        <v>11631.6</v>
      </c>
      <c r="N158" s="27"/>
      <c r="O158" s="27">
        <v>11631.6</v>
      </c>
      <c r="P158" s="27"/>
      <c r="Q158" s="27"/>
      <c r="R158" s="27"/>
      <c r="S158" s="26">
        <f t="shared" si="106"/>
        <v>266.55399999999997</v>
      </c>
      <c r="T158" s="27"/>
      <c r="U158" s="27">
        <v>266.55399999999997</v>
      </c>
      <c r="V158" s="27"/>
      <c r="W158" s="27"/>
      <c r="X158" s="27"/>
      <c r="Y158" s="26">
        <f t="shared" si="98"/>
        <v>4111.2190000000001</v>
      </c>
      <c r="Z158" s="27"/>
      <c r="AA158" s="27">
        <v>4111.2190000000001</v>
      </c>
      <c r="AB158" s="27"/>
      <c r="AC158" s="27"/>
      <c r="AD158" s="27"/>
      <c r="AE158" s="27">
        <f t="shared" si="99"/>
        <v>3844.665</v>
      </c>
      <c r="AF158" s="27"/>
      <c r="AG158" s="13">
        <f t="shared" si="101"/>
        <v>3844.665</v>
      </c>
      <c r="AH158" s="27"/>
      <c r="AI158" s="27"/>
      <c r="AJ158" s="26">
        <f t="shared" si="100"/>
        <v>0</v>
      </c>
      <c r="AK158" s="27"/>
      <c r="AL158" s="27"/>
      <c r="AM158" s="27"/>
      <c r="AN158" s="27"/>
      <c r="AO158" s="35"/>
      <c r="AP158" s="35"/>
      <c r="AR158" s="17">
        <f t="shared" si="103"/>
        <v>-3844.665</v>
      </c>
      <c r="AS158" s="17">
        <f t="shared" si="102"/>
        <v>-3844.665</v>
      </c>
    </row>
    <row r="159" spans="1:45" s="36" customFormat="1" ht="67.5" customHeight="1" x14ac:dyDescent="0.2">
      <c r="A159" s="24">
        <v>67</v>
      </c>
      <c r="B159" s="43" t="s">
        <v>172</v>
      </c>
      <c r="C159" s="27">
        <f t="shared" si="107"/>
        <v>0</v>
      </c>
      <c r="D159" s="27"/>
      <c r="E159" s="27"/>
      <c r="F159" s="27"/>
      <c r="G159" s="27"/>
      <c r="H159" s="27">
        <f t="shared" si="95"/>
        <v>0</v>
      </c>
      <c r="I159" s="27"/>
      <c r="J159" s="27"/>
      <c r="K159" s="27"/>
      <c r="L159" s="27"/>
      <c r="M159" s="26">
        <f t="shared" si="105"/>
        <v>12255.1</v>
      </c>
      <c r="N159" s="27"/>
      <c r="O159" s="27">
        <v>12255.1</v>
      </c>
      <c r="P159" s="27"/>
      <c r="Q159" s="27"/>
      <c r="R159" s="27"/>
      <c r="S159" s="26">
        <f t="shared" si="106"/>
        <v>266.55399999999997</v>
      </c>
      <c r="T159" s="27"/>
      <c r="U159" s="27">
        <v>266.55399999999997</v>
      </c>
      <c r="V159" s="27"/>
      <c r="W159" s="27"/>
      <c r="X159" s="27"/>
      <c r="Y159" s="26">
        <f t="shared" si="98"/>
        <v>276.78399999999999</v>
      </c>
      <c r="Z159" s="27"/>
      <c r="AA159" s="27">
        <v>276.78399999999999</v>
      </c>
      <c r="AB159" s="27"/>
      <c r="AC159" s="27"/>
      <c r="AD159" s="27"/>
      <c r="AE159" s="27">
        <f t="shared" si="99"/>
        <v>10.230000000000018</v>
      </c>
      <c r="AF159" s="27"/>
      <c r="AG159" s="13">
        <f t="shared" si="101"/>
        <v>10.230000000000018</v>
      </c>
      <c r="AH159" s="27"/>
      <c r="AI159" s="27"/>
      <c r="AJ159" s="26">
        <f t="shared" si="100"/>
        <v>0</v>
      </c>
      <c r="AK159" s="27"/>
      <c r="AL159" s="27"/>
      <c r="AM159" s="27"/>
      <c r="AN159" s="27"/>
      <c r="AO159" s="35"/>
      <c r="AP159" s="35"/>
      <c r="AR159" s="17">
        <f t="shared" si="103"/>
        <v>-10.230000000000018</v>
      </c>
      <c r="AS159" s="17">
        <f t="shared" si="102"/>
        <v>-10.230000000000018</v>
      </c>
    </row>
    <row r="160" spans="1:45" s="36" customFormat="1" ht="41.25" customHeight="1" x14ac:dyDescent="0.2">
      <c r="A160" s="24">
        <v>68</v>
      </c>
      <c r="B160" s="43" t="s">
        <v>103</v>
      </c>
      <c r="C160" s="27">
        <f t="shared" si="107"/>
        <v>0</v>
      </c>
      <c r="D160" s="27"/>
      <c r="E160" s="27"/>
      <c r="F160" s="27"/>
      <c r="G160" s="27"/>
      <c r="H160" s="27">
        <f t="shared" si="95"/>
        <v>0</v>
      </c>
      <c r="I160" s="27"/>
      <c r="J160" s="27"/>
      <c r="K160" s="27"/>
      <c r="L160" s="27"/>
      <c r="M160" s="26">
        <f t="shared" si="105"/>
        <v>7707.9</v>
      </c>
      <c r="N160" s="27"/>
      <c r="O160" s="27">
        <v>7707.9</v>
      </c>
      <c r="P160" s="27"/>
      <c r="Q160" s="27"/>
      <c r="R160" s="27"/>
      <c r="S160" s="26">
        <f t="shared" si="106"/>
        <v>232.876</v>
      </c>
      <c r="T160" s="27"/>
      <c r="U160" s="27">
        <v>232.876</v>
      </c>
      <c r="V160" s="27"/>
      <c r="W160" s="27"/>
      <c r="X160" s="27"/>
      <c r="Y160" s="26">
        <f t="shared" si="98"/>
        <v>2476.9560000000001</v>
      </c>
      <c r="Z160" s="27"/>
      <c r="AA160" s="27">
        <v>2476.9560000000001</v>
      </c>
      <c r="AB160" s="27"/>
      <c r="AC160" s="27"/>
      <c r="AD160" s="27"/>
      <c r="AE160" s="27">
        <f t="shared" si="99"/>
        <v>2244.08</v>
      </c>
      <c r="AF160" s="27"/>
      <c r="AG160" s="13">
        <f t="shared" si="101"/>
        <v>2244.08</v>
      </c>
      <c r="AH160" s="27"/>
      <c r="AI160" s="27"/>
      <c r="AJ160" s="26">
        <f t="shared" si="100"/>
        <v>0</v>
      </c>
      <c r="AK160" s="27"/>
      <c r="AL160" s="27"/>
      <c r="AM160" s="27"/>
      <c r="AN160" s="27"/>
      <c r="AO160" s="35"/>
      <c r="AP160" s="35"/>
      <c r="AR160" s="17">
        <f t="shared" si="103"/>
        <v>-2244.08</v>
      </c>
      <c r="AS160" s="17">
        <f t="shared" si="102"/>
        <v>-2244.08</v>
      </c>
    </row>
    <row r="161" spans="1:45" s="36" customFormat="1" ht="41.25" customHeight="1" x14ac:dyDescent="0.2">
      <c r="A161" s="24">
        <v>69</v>
      </c>
      <c r="B161" s="43" t="s">
        <v>104</v>
      </c>
      <c r="C161" s="27">
        <f t="shared" si="107"/>
        <v>0</v>
      </c>
      <c r="D161" s="27"/>
      <c r="E161" s="27"/>
      <c r="F161" s="27"/>
      <c r="G161" s="27"/>
      <c r="H161" s="27">
        <f t="shared" si="95"/>
        <v>0</v>
      </c>
      <c r="I161" s="27"/>
      <c r="J161" s="27"/>
      <c r="K161" s="27"/>
      <c r="L161" s="27"/>
      <c r="M161" s="26">
        <f t="shared" si="105"/>
        <v>7738.3</v>
      </c>
      <c r="N161" s="27"/>
      <c r="O161" s="27">
        <v>7738.3</v>
      </c>
      <c r="P161" s="27"/>
      <c r="Q161" s="27"/>
      <c r="R161" s="27"/>
      <c r="S161" s="26">
        <f t="shared" si="106"/>
        <v>2100.8580000000002</v>
      </c>
      <c r="T161" s="27"/>
      <c r="U161" s="27">
        <v>2100.8580000000002</v>
      </c>
      <c r="V161" s="27"/>
      <c r="W161" s="27"/>
      <c r="X161" s="27"/>
      <c r="Y161" s="26">
        <f t="shared" si="98"/>
        <v>2109.4650000000001</v>
      </c>
      <c r="Z161" s="27"/>
      <c r="AA161" s="27">
        <v>2109.4650000000001</v>
      </c>
      <c r="AB161" s="27"/>
      <c r="AC161" s="27"/>
      <c r="AD161" s="27"/>
      <c r="AE161" s="27">
        <f t="shared" si="99"/>
        <v>8.6069999999999709</v>
      </c>
      <c r="AF161" s="27"/>
      <c r="AG161" s="13">
        <f t="shared" si="101"/>
        <v>8.6069999999999709</v>
      </c>
      <c r="AH161" s="27"/>
      <c r="AI161" s="27"/>
      <c r="AJ161" s="26">
        <f t="shared" si="100"/>
        <v>0</v>
      </c>
      <c r="AK161" s="27"/>
      <c r="AL161" s="27"/>
      <c r="AM161" s="27"/>
      <c r="AN161" s="27"/>
      <c r="AO161" s="35"/>
      <c r="AP161" s="35"/>
      <c r="AR161" s="17">
        <f t="shared" si="103"/>
        <v>-8.6069999999999709</v>
      </c>
      <c r="AS161" s="17">
        <f t="shared" si="102"/>
        <v>-8.6069999999999709</v>
      </c>
    </row>
    <row r="162" spans="1:45" s="36" customFormat="1" ht="53.25" customHeight="1" x14ac:dyDescent="0.2">
      <c r="A162" s="24">
        <v>70</v>
      </c>
      <c r="B162" s="43" t="s">
        <v>173</v>
      </c>
      <c r="C162" s="27">
        <f t="shared" si="107"/>
        <v>0</v>
      </c>
      <c r="D162" s="27"/>
      <c r="E162" s="27"/>
      <c r="F162" s="27"/>
      <c r="G162" s="27"/>
      <c r="H162" s="27">
        <f t="shared" si="95"/>
        <v>0</v>
      </c>
      <c r="I162" s="27"/>
      <c r="J162" s="27"/>
      <c r="K162" s="27"/>
      <c r="L162" s="27"/>
      <c r="M162" s="26">
        <f t="shared" si="105"/>
        <v>10834.3</v>
      </c>
      <c r="N162" s="27"/>
      <c r="O162" s="27">
        <v>10834.3</v>
      </c>
      <c r="P162" s="27"/>
      <c r="Q162" s="27"/>
      <c r="R162" s="27"/>
      <c r="S162" s="26">
        <f t="shared" si="106"/>
        <v>0</v>
      </c>
      <c r="T162" s="27"/>
      <c r="U162" s="27"/>
      <c r="V162" s="27"/>
      <c r="W162" s="27"/>
      <c r="X162" s="27"/>
      <c r="Y162" s="26">
        <f t="shared" si="98"/>
        <v>1524.1120000000001</v>
      </c>
      <c r="Z162" s="27"/>
      <c r="AA162" s="27">
        <v>1524.1120000000001</v>
      </c>
      <c r="AB162" s="27"/>
      <c r="AC162" s="27"/>
      <c r="AD162" s="27"/>
      <c r="AE162" s="27">
        <f t="shared" si="99"/>
        <v>1524.1120000000001</v>
      </c>
      <c r="AF162" s="27"/>
      <c r="AG162" s="13">
        <f t="shared" si="101"/>
        <v>1524.1120000000001</v>
      </c>
      <c r="AH162" s="27"/>
      <c r="AI162" s="27"/>
      <c r="AJ162" s="26">
        <f t="shared" si="100"/>
        <v>0</v>
      </c>
      <c r="AK162" s="27"/>
      <c r="AL162" s="27"/>
      <c r="AM162" s="27"/>
      <c r="AN162" s="27"/>
      <c r="AO162" s="35"/>
      <c r="AP162" s="35"/>
      <c r="AR162" s="17">
        <f t="shared" si="103"/>
        <v>-1524.1120000000001</v>
      </c>
      <c r="AS162" s="17">
        <f t="shared" si="102"/>
        <v>-1524.1120000000001</v>
      </c>
    </row>
    <row r="163" spans="1:45" s="36" customFormat="1" ht="52.5" customHeight="1" x14ac:dyDescent="0.2">
      <c r="A163" s="24">
        <v>71</v>
      </c>
      <c r="B163" s="43" t="s">
        <v>106</v>
      </c>
      <c r="C163" s="27">
        <f t="shared" si="107"/>
        <v>0</v>
      </c>
      <c r="D163" s="27"/>
      <c r="E163" s="27"/>
      <c r="F163" s="27"/>
      <c r="G163" s="27"/>
      <c r="H163" s="27">
        <f t="shared" si="95"/>
        <v>0</v>
      </c>
      <c r="I163" s="27"/>
      <c r="J163" s="27"/>
      <c r="K163" s="27"/>
      <c r="L163" s="27"/>
      <c r="M163" s="26">
        <f t="shared" si="105"/>
        <v>6346.6</v>
      </c>
      <c r="N163" s="27"/>
      <c r="O163" s="27">
        <v>6346.6</v>
      </c>
      <c r="P163" s="27"/>
      <c r="Q163" s="27"/>
      <c r="R163" s="27"/>
      <c r="S163" s="26">
        <f t="shared" si="106"/>
        <v>185.83799999999999</v>
      </c>
      <c r="T163" s="27"/>
      <c r="U163" s="27">
        <v>185.83799999999999</v>
      </c>
      <c r="V163" s="27"/>
      <c r="W163" s="27"/>
      <c r="X163" s="27"/>
      <c r="Y163" s="26">
        <f t="shared" si="98"/>
        <v>1804.76</v>
      </c>
      <c r="Z163" s="27"/>
      <c r="AA163" s="27">
        <v>1804.76</v>
      </c>
      <c r="AB163" s="27"/>
      <c r="AC163" s="27"/>
      <c r="AD163" s="27"/>
      <c r="AE163" s="27">
        <f t="shared" si="99"/>
        <v>1618.922</v>
      </c>
      <c r="AF163" s="27"/>
      <c r="AG163" s="13">
        <f t="shared" si="101"/>
        <v>1618.922</v>
      </c>
      <c r="AH163" s="27"/>
      <c r="AI163" s="27"/>
      <c r="AJ163" s="26">
        <f t="shared" si="100"/>
        <v>0</v>
      </c>
      <c r="AK163" s="27"/>
      <c r="AL163" s="27"/>
      <c r="AM163" s="27"/>
      <c r="AN163" s="27"/>
      <c r="AO163" s="35"/>
      <c r="AP163" s="35"/>
      <c r="AR163" s="17">
        <f t="shared" si="103"/>
        <v>-1618.922</v>
      </c>
      <c r="AS163" s="17">
        <f t="shared" si="102"/>
        <v>-1618.922</v>
      </c>
    </row>
    <row r="164" spans="1:45" s="36" customFormat="1" ht="51" customHeight="1" x14ac:dyDescent="0.2">
      <c r="A164" s="24">
        <v>72</v>
      </c>
      <c r="B164" s="43" t="s">
        <v>110</v>
      </c>
      <c r="C164" s="27">
        <f t="shared" si="107"/>
        <v>0</v>
      </c>
      <c r="D164" s="27"/>
      <c r="E164" s="27"/>
      <c r="F164" s="27"/>
      <c r="G164" s="27"/>
      <c r="H164" s="27">
        <f t="shared" si="95"/>
        <v>0</v>
      </c>
      <c r="I164" s="27"/>
      <c r="J164" s="27"/>
      <c r="K164" s="27"/>
      <c r="L164" s="27"/>
      <c r="M164" s="26">
        <f t="shared" si="105"/>
        <v>5131</v>
      </c>
      <c r="N164" s="27"/>
      <c r="O164" s="27">
        <v>5131</v>
      </c>
      <c r="P164" s="27"/>
      <c r="Q164" s="27"/>
      <c r="R164" s="27"/>
      <c r="S164" s="26">
        <f t="shared" si="106"/>
        <v>1309.4090000000001</v>
      </c>
      <c r="T164" s="27"/>
      <c r="U164" s="27">
        <v>1309.4090000000001</v>
      </c>
      <c r="V164" s="27"/>
      <c r="W164" s="27"/>
      <c r="X164" s="27"/>
      <c r="Y164" s="26">
        <f t="shared" si="98"/>
        <v>1816.3019999999999</v>
      </c>
      <c r="Z164" s="27"/>
      <c r="AA164" s="27">
        <v>1816.3019999999999</v>
      </c>
      <c r="AB164" s="27"/>
      <c r="AC164" s="27"/>
      <c r="AD164" s="27"/>
      <c r="AE164" s="27">
        <f t="shared" si="99"/>
        <v>506.8929999999998</v>
      </c>
      <c r="AF164" s="27"/>
      <c r="AG164" s="13">
        <f t="shared" si="101"/>
        <v>506.8929999999998</v>
      </c>
      <c r="AH164" s="27"/>
      <c r="AI164" s="27"/>
      <c r="AJ164" s="26">
        <f t="shared" si="100"/>
        <v>0</v>
      </c>
      <c r="AK164" s="27"/>
      <c r="AL164" s="27"/>
      <c r="AM164" s="27"/>
      <c r="AN164" s="27"/>
      <c r="AO164" s="35"/>
      <c r="AP164" s="35"/>
      <c r="AR164" s="17">
        <f t="shared" si="103"/>
        <v>-506.8929999999998</v>
      </c>
      <c r="AS164" s="17">
        <f t="shared" si="102"/>
        <v>-506.8929999999998</v>
      </c>
    </row>
    <row r="165" spans="1:45" s="36" customFormat="1" ht="51.75" customHeight="1" x14ac:dyDescent="0.2">
      <c r="A165" s="24">
        <v>73</v>
      </c>
      <c r="B165" s="43" t="s">
        <v>111</v>
      </c>
      <c r="C165" s="27">
        <f t="shared" si="107"/>
        <v>0</v>
      </c>
      <c r="D165" s="27"/>
      <c r="E165" s="27"/>
      <c r="F165" s="27"/>
      <c r="G165" s="27"/>
      <c r="H165" s="27">
        <f t="shared" si="95"/>
        <v>0</v>
      </c>
      <c r="I165" s="27"/>
      <c r="J165" s="27"/>
      <c r="K165" s="27"/>
      <c r="L165" s="27"/>
      <c r="M165" s="26">
        <f t="shared" si="105"/>
        <v>10909.9</v>
      </c>
      <c r="N165" s="27"/>
      <c r="O165" s="27">
        <v>10909.9</v>
      </c>
      <c r="P165" s="27"/>
      <c r="Q165" s="27"/>
      <c r="R165" s="27"/>
      <c r="S165" s="26">
        <f t="shared" si="106"/>
        <v>266.55399999999997</v>
      </c>
      <c r="T165" s="27"/>
      <c r="U165" s="27">
        <v>266.55399999999997</v>
      </c>
      <c r="V165" s="27"/>
      <c r="W165" s="27"/>
      <c r="X165" s="27"/>
      <c r="Y165" s="26">
        <f t="shared" si="98"/>
        <v>1254.105</v>
      </c>
      <c r="Z165" s="27"/>
      <c r="AA165" s="27">
        <v>1254.105</v>
      </c>
      <c r="AB165" s="27"/>
      <c r="AC165" s="27"/>
      <c r="AD165" s="27"/>
      <c r="AE165" s="27">
        <f t="shared" si="99"/>
        <v>987.55100000000004</v>
      </c>
      <c r="AF165" s="27"/>
      <c r="AG165" s="13">
        <f t="shared" si="101"/>
        <v>987.55100000000004</v>
      </c>
      <c r="AH165" s="27"/>
      <c r="AI165" s="27"/>
      <c r="AJ165" s="26">
        <f t="shared" si="100"/>
        <v>0</v>
      </c>
      <c r="AK165" s="27"/>
      <c r="AL165" s="27"/>
      <c r="AM165" s="27"/>
      <c r="AN165" s="27"/>
      <c r="AO165" s="35"/>
      <c r="AP165" s="35"/>
      <c r="AR165" s="17">
        <f t="shared" si="103"/>
        <v>-987.55100000000004</v>
      </c>
      <c r="AS165" s="17">
        <f t="shared" si="102"/>
        <v>-987.55100000000004</v>
      </c>
    </row>
    <row r="166" spans="1:45" s="36" customFormat="1" ht="48" customHeight="1" x14ac:dyDescent="0.2">
      <c r="A166" s="24">
        <v>74</v>
      </c>
      <c r="B166" s="43" t="s">
        <v>116</v>
      </c>
      <c r="C166" s="27">
        <f t="shared" si="104"/>
        <v>0</v>
      </c>
      <c r="D166" s="27"/>
      <c r="E166" s="27"/>
      <c r="F166" s="27"/>
      <c r="G166" s="27"/>
      <c r="H166" s="27">
        <f t="shared" si="95"/>
        <v>0</v>
      </c>
      <c r="I166" s="27"/>
      <c r="J166" s="27"/>
      <c r="K166" s="27"/>
      <c r="L166" s="27"/>
      <c r="M166" s="26">
        <f t="shared" si="105"/>
        <v>5087</v>
      </c>
      <c r="N166" s="27"/>
      <c r="O166" s="27">
        <v>5087</v>
      </c>
      <c r="P166" s="27"/>
      <c r="Q166" s="27"/>
      <c r="R166" s="27"/>
      <c r="S166" s="26">
        <f t="shared" si="106"/>
        <v>690.07100000000003</v>
      </c>
      <c r="T166" s="27"/>
      <c r="U166" s="27">
        <v>690.07100000000003</v>
      </c>
      <c r="V166" s="27"/>
      <c r="W166" s="27"/>
      <c r="X166" s="27"/>
      <c r="Y166" s="26">
        <f t="shared" si="98"/>
        <v>696.23900000000003</v>
      </c>
      <c r="Z166" s="27"/>
      <c r="AA166" s="27">
        <v>696.23900000000003</v>
      </c>
      <c r="AB166" s="27"/>
      <c r="AC166" s="27"/>
      <c r="AD166" s="27"/>
      <c r="AE166" s="27">
        <f t="shared" si="99"/>
        <v>6.1680000000000064</v>
      </c>
      <c r="AF166" s="27"/>
      <c r="AG166" s="13">
        <f t="shared" si="101"/>
        <v>6.1680000000000064</v>
      </c>
      <c r="AH166" s="27"/>
      <c r="AI166" s="27"/>
      <c r="AJ166" s="26">
        <f t="shared" si="100"/>
        <v>0</v>
      </c>
      <c r="AK166" s="27"/>
      <c r="AL166" s="27"/>
      <c r="AM166" s="27"/>
      <c r="AN166" s="27"/>
      <c r="AO166" s="35"/>
      <c r="AP166" s="35"/>
      <c r="AR166" s="17">
        <f t="shared" si="103"/>
        <v>-6.1680000000000064</v>
      </c>
      <c r="AS166" s="17">
        <f t="shared" si="102"/>
        <v>-6.1680000000000064</v>
      </c>
    </row>
    <row r="167" spans="1:45" s="36" customFormat="1" ht="55.5" customHeight="1" x14ac:dyDescent="0.2">
      <c r="A167" s="24">
        <v>75</v>
      </c>
      <c r="B167" s="43" t="s">
        <v>174</v>
      </c>
      <c r="C167" s="27">
        <f t="shared" si="104"/>
        <v>0</v>
      </c>
      <c r="D167" s="27"/>
      <c r="E167" s="27"/>
      <c r="F167" s="27"/>
      <c r="G167" s="27"/>
      <c r="H167" s="27">
        <f t="shared" si="95"/>
        <v>0</v>
      </c>
      <c r="I167" s="27"/>
      <c r="J167" s="27"/>
      <c r="K167" s="27"/>
      <c r="L167" s="27"/>
      <c r="M167" s="26">
        <f t="shared" si="105"/>
        <v>10896.9</v>
      </c>
      <c r="N167" s="27"/>
      <c r="O167" s="27">
        <v>10896.9</v>
      </c>
      <c r="P167" s="27"/>
      <c r="Q167" s="27"/>
      <c r="R167" s="27"/>
      <c r="S167" s="26">
        <f t="shared" si="106"/>
        <v>2078.7040000000002</v>
      </c>
      <c r="T167" s="27"/>
      <c r="U167" s="27">
        <v>2078.7040000000002</v>
      </c>
      <c r="V167" s="27"/>
      <c r="W167" s="27"/>
      <c r="X167" s="27"/>
      <c r="Y167" s="26">
        <f t="shared" si="98"/>
        <v>4703.0780000000004</v>
      </c>
      <c r="Z167" s="27"/>
      <c r="AA167" s="27">
        <v>4703.0780000000004</v>
      </c>
      <c r="AB167" s="27"/>
      <c r="AC167" s="27"/>
      <c r="AD167" s="27"/>
      <c r="AE167" s="27">
        <f t="shared" si="99"/>
        <v>2624.3740000000003</v>
      </c>
      <c r="AF167" s="27"/>
      <c r="AG167" s="13">
        <f t="shared" si="101"/>
        <v>2624.3740000000003</v>
      </c>
      <c r="AH167" s="27"/>
      <c r="AI167" s="27"/>
      <c r="AJ167" s="26">
        <f t="shared" si="100"/>
        <v>0</v>
      </c>
      <c r="AK167" s="27"/>
      <c r="AL167" s="27"/>
      <c r="AM167" s="27"/>
      <c r="AN167" s="27"/>
      <c r="AO167" s="35"/>
      <c r="AP167" s="35"/>
      <c r="AR167" s="17">
        <f t="shared" si="103"/>
        <v>-2624.3740000000003</v>
      </c>
      <c r="AS167" s="17">
        <f t="shared" si="102"/>
        <v>-2624.3740000000003</v>
      </c>
    </row>
    <row r="168" spans="1:45" s="36" customFormat="1" ht="51.75" customHeight="1" x14ac:dyDescent="0.2">
      <c r="A168" s="24">
        <v>76</v>
      </c>
      <c r="B168" s="43" t="s">
        <v>175</v>
      </c>
      <c r="C168" s="27">
        <f t="shared" ref="C168:C171" si="108">SUM(D168:G168)</f>
        <v>0</v>
      </c>
      <c r="D168" s="27"/>
      <c r="E168" s="27"/>
      <c r="F168" s="27"/>
      <c r="G168" s="27"/>
      <c r="H168" s="27">
        <f t="shared" si="95"/>
        <v>0</v>
      </c>
      <c r="I168" s="27"/>
      <c r="J168" s="27"/>
      <c r="K168" s="27"/>
      <c r="L168" s="27"/>
      <c r="M168" s="26">
        <f t="shared" si="105"/>
        <v>10834.3</v>
      </c>
      <c r="N168" s="27"/>
      <c r="O168" s="27">
        <v>10834.3</v>
      </c>
      <c r="P168" s="27"/>
      <c r="Q168" s="27"/>
      <c r="R168" s="27"/>
      <c r="S168" s="26">
        <f t="shared" si="106"/>
        <v>1806.175</v>
      </c>
      <c r="T168" s="27"/>
      <c r="U168" s="27">
        <v>1806.175</v>
      </c>
      <c r="V168" s="27"/>
      <c r="W168" s="27"/>
      <c r="X168" s="27"/>
      <c r="Y168" s="26">
        <f t="shared" si="98"/>
        <v>1816.405</v>
      </c>
      <c r="Z168" s="27"/>
      <c r="AA168" s="27">
        <v>1816.405</v>
      </c>
      <c r="AB168" s="27"/>
      <c r="AC168" s="27"/>
      <c r="AD168" s="27"/>
      <c r="AE168" s="27">
        <f t="shared" si="99"/>
        <v>10.230000000000018</v>
      </c>
      <c r="AF168" s="27"/>
      <c r="AG168" s="13">
        <f t="shared" si="101"/>
        <v>10.230000000000018</v>
      </c>
      <c r="AH168" s="27"/>
      <c r="AI168" s="27"/>
      <c r="AJ168" s="26">
        <f t="shared" si="100"/>
        <v>0</v>
      </c>
      <c r="AK168" s="27"/>
      <c r="AL168" s="27"/>
      <c r="AM168" s="27"/>
      <c r="AN168" s="27"/>
      <c r="AO168" s="35"/>
      <c r="AP168" s="35"/>
      <c r="AR168" s="17">
        <f t="shared" si="103"/>
        <v>-10.230000000000018</v>
      </c>
      <c r="AS168" s="17">
        <f t="shared" si="102"/>
        <v>-10.230000000000018</v>
      </c>
    </row>
    <row r="169" spans="1:45" s="36" customFormat="1" ht="45.75" hidden="1" customHeight="1" x14ac:dyDescent="0.2">
      <c r="A169" s="24">
        <v>89</v>
      </c>
      <c r="B169" s="43" t="s">
        <v>119</v>
      </c>
      <c r="C169" s="27">
        <f t="shared" si="108"/>
        <v>0</v>
      </c>
      <c r="D169" s="27"/>
      <c r="E169" s="27"/>
      <c r="F169" s="27"/>
      <c r="G169" s="27"/>
      <c r="H169" s="27">
        <f t="shared" si="95"/>
        <v>0</v>
      </c>
      <c r="I169" s="27"/>
      <c r="J169" s="27"/>
      <c r="K169" s="27"/>
      <c r="L169" s="27"/>
      <c r="M169" s="26">
        <f t="shared" si="105"/>
        <v>0</v>
      </c>
      <c r="N169" s="27"/>
      <c r="O169" s="27"/>
      <c r="P169" s="27"/>
      <c r="Q169" s="27"/>
      <c r="R169" s="27"/>
      <c r="S169" s="26">
        <f t="shared" si="106"/>
        <v>0</v>
      </c>
      <c r="T169" s="27"/>
      <c r="U169" s="27"/>
      <c r="V169" s="27"/>
      <c r="W169" s="27"/>
      <c r="X169" s="27"/>
      <c r="Y169" s="26">
        <f t="shared" si="98"/>
        <v>0</v>
      </c>
      <c r="Z169" s="27"/>
      <c r="AA169" s="27"/>
      <c r="AB169" s="27"/>
      <c r="AC169" s="27"/>
      <c r="AD169" s="27"/>
      <c r="AE169" s="27">
        <f t="shared" si="99"/>
        <v>0</v>
      </c>
      <c r="AF169" s="27"/>
      <c r="AG169" s="13">
        <f t="shared" si="101"/>
        <v>0</v>
      </c>
      <c r="AH169" s="27"/>
      <c r="AI169" s="27"/>
      <c r="AJ169" s="26">
        <f t="shared" si="100"/>
        <v>0</v>
      </c>
      <c r="AK169" s="27"/>
      <c r="AL169" s="27"/>
      <c r="AM169" s="27"/>
      <c r="AN169" s="27"/>
      <c r="AO169" s="35"/>
      <c r="AP169" s="35"/>
      <c r="AR169" s="17">
        <f t="shared" si="103"/>
        <v>0</v>
      </c>
      <c r="AS169" s="17">
        <f t="shared" si="102"/>
        <v>0</v>
      </c>
    </row>
    <row r="170" spans="1:45" s="36" customFormat="1" ht="51.75" customHeight="1" x14ac:dyDescent="0.2">
      <c r="A170" s="24">
        <v>77</v>
      </c>
      <c r="B170" s="43" t="s">
        <v>122</v>
      </c>
      <c r="C170" s="27">
        <f t="shared" si="108"/>
        <v>0</v>
      </c>
      <c r="D170" s="27"/>
      <c r="E170" s="27"/>
      <c r="F170" s="27"/>
      <c r="G170" s="27"/>
      <c r="H170" s="27">
        <f t="shared" si="95"/>
        <v>0</v>
      </c>
      <c r="I170" s="27"/>
      <c r="J170" s="27"/>
      <c r="K170" s="27"/>
      <c r="L170" s="27"/>
      <c r="M170" s="26">
        <f t="shared" si="105"/>
        <v>10888.2</v>
      </c>
      <c r="N170" s="27"/>
      <c r="O170" s="27">
        <v>10888.2</v>
      </c>
      <c r="P170" s="27"/>
      <c r="Q170" s="27"/>
      <c r="R170" s="27"/>
      <c r="S170" s="26">
        <f t="shared" si="106"/>
        <v>266.55399999999997</v>
      </c>
      <c r="T170" s="27"/>
      <c r="U170" s="27">
        <v>266.55399999999997</v>
      </c>
      <c r="V170" s="27"/>
      <c r="W170" s="27"/>
      <c r="X170" s="27"/>
      <c r="Y170" s="26">
        <f t="shared" si="98"/>
        <v>1513.491</v>
      </c>
      <c r="Z170" s="27"/>
      <c r="AA170" s="27">
        <v>1513.491</v>
      </c>
      <c r="AB170" s="27"/>
      <c r="AC170" s="27"/>
      <c r="AD170" s="27"/>
      <c r="AE170" s="27">
        <f t="shared" si="99"/>
        <v>1246.9369999999999</v>
      </c>
      <c r="AF170" s="27"/>
      <c r="AG170" s="13">
        <f t="shared" si="101"/>
        <v>1246.9369999999999</v>
      </c>
      <c r="AH170" s="27"/>
      <c r="AI170" s="27"/>
      <c r="AJ170" s="26">
        <f t="shared" si="100"/>
        <v>0</v>
      </c>
      <c r="AK170" s="27"/>
      <c r="AL170" s="27"/>
      <c r="AM170" s="27"/>
      <c r="AN170" s="27"/>
      <c r="AO170" s="35"/>
      <c r="AP170" s="35"/>
      <c r="AR170" s="17">
        <f t="shared" si="103"/>
        <v>-1246.9369999999999</v>
      </c>
      <c r="AS170" s="17">
        <f t="shared" si="102"/>
        <v>-1246.9369999999999</v>
      </c>
    </row>
    <row r="171" spans="1:45" s="36" customFormat="1" ht="50.25" customHeight="1" x14ac:dyDescent="0.2">
      <c r="A171" s="24">
        <v>78</v>
      </c>
      <c r="B171" s="43" t="s">
        <v>125</v>
      </c>
      <c r="C171" s="27">
        <f t="shared" si="108"/>
        <v>0</v>
      </c>
      <c r="D171" s="27"/>
      <c r="E171" s="27"/>
      <c r="F171" s="27"/>
      <c r="G171" s="27"/>
      <c r="H171" s="27">
        <f t="shared" si="95"/>
        <v>0</v>
      </c>
      <c r="I171" s="27"/>
      <c r="J171" s="27"/>
      <c r="K171" s="27"/>
      <c r="L171" s="27"/>
      <c r="M171" s="26">
        <f t="shared" si="105"/>
        <v>10933.3</v>
      </c>
      <c r="N171" s="27"/>
      <c r="O171" s="27">
        <v>10933.3</v>
      </c>
      <c r="P171" s="27"/>
      <c r="Q171" s="27"/>
      <c r="R171" s="27"/>
      <c r="S171" s="26">
        <f t="shared" si="106"/>
        <v>1540.174</v>
      </c>
      <c r="T171" s="27"/>
      <c r="U171" s="27">
        <v>1540.174</v>
      </c>
      <c r="V171" s="27"/>
      <c r="W171" s="27"/>
      <c r="X171" s="27"/>
      <c r="Y171" s="26">
        <f t="shared" si="98"/>
        <v>3989.973</v>
      </c>
      <c r="Z171" s="27"/>
      <c r="AA171" s="27">
        <v>3989.973</v>
      </c>
      <c r="AB171" s="27"/>
      <c r="AC171" s="27"/>
      <c r="AD171" s="27"/>
      <c r="AE171" s="27">
        <f t="shared" si="99"/>
        <v>2449.799</v>
      </c>
      <c r="AF171" s="27"/>
      <c r="AG171" s="13">
        <f t="shared" si="101"/>
        <v>2449.799</v>
      </c>
      <c r="AH171" s="27"/>
      <c r="AI171" s="27"/>
      <c r="AJ171" s="26">
        <f t="shared" si="100"/>
        <v>0</v>
      </c>
      <c r="AK171" s="27"/>
      <c r="AL171" s="27"/>
      <c r="AM171" s="27"/>
      <c r="AN171" s="27"/>
      <c r="AO171" s="35"/>
      <c r="AP171" s="35"/>
      <c r="AR171" s="17">
        <f t="shared" si="103"/>
        <v>-2449.799</v>
      </c>
      <c r="AS171" s="17">
        <f t="shared" si="102"/>
        <v>-2449.799</v>
      </c>
    </row>
    <row r="172" spans="1:45" s="36" customFormat="1" ht="53.25" customHeight="1" x14ac:dyDescent="0.2">
      <c r="A172" s="24">
        <v>79</v>
      </c>
      <c r="B172" s="43" t="s">
        <v>130</v>
      </c>
      <c r="C172" s="27">
        <f t="shared" si="104"/>
        <v>0</v>
      </c>
      <c r="D172" s="27"/>
      <c r="E172" s="27"/>
      <c r="F172" s="27"/>
      <c r="G172" s="27"/>
      <c r="H172" s="27">
        <f t="shared" si="95"/>
        <v>0</v>
      </c>
      <c r="I172" s="27"/>
      <c r="J172" s="27"/>
      <c r="K172" s="27"/>
      <c r="L172" s="27"/>
      <c r="M172" s="26">
        <f t="shared" si="105"/>
        <v>10937.7</v>
      </c>
      <c r="N172" s="27"/>
      <c r="O172" s="27">
        <v>10937.7</v>
      </c>
      <c r="P172" s="27"/>
      <c r="Q172" s="27"/>
      <c r="R172" s="27"/>
      <c r="S172" s="26">
        <f t="shared" si="106"/>
        <v>0</v>
      </c>
      <c r="T172" s="27"/>
      <c r="U172" s="27"/>
      <c r="V172" s="27"/>
      <c r="W172" s="27"/>
      <c r="X172" s="27"/>
      <c r="Y172" s="26">
        <f t="shared" si="98"/>
        <v>266.55399999999997</v>
      </c>
      <c r="Z172" s="27"/>
      <c r="AA172" s="27">
        <v>266.55399999999997</v>
      </c>
      <c r="AB172" s="27"/>
      <c r="AC172" s="27"/>
      <c r="AD172" s="27"/>
      <c r="AE172" s="27">
        <f t="shared" si="99"/>
        <v>266.55399999999997</v>
      </c>
      <c r="AF172" s="27"/>
      <c r="AG172" s="13">
        <f t="shared" si="101"/>
        <v>266.55399999999997</v>
      </c>
      <c r="AH172" s="27"/>
      <c r="AI172" s="27"/>
      <c r="AJ172" s="26">
        <f t="shared" si="100"/>
        <v>0</v>
      </c>
      <c r="AK172" s="27"/>
      <c r="AL172" s="27"/>
      <c r="AM172" s="27"/>
      <c r="AN172" s="27"/>
      <c r="AO172" s="35"/>
      <c r="AP172" s="35"/>
      <c r="AR172" s="17">
        <f t="shared" si="103"/>
        <v>-266.55399999999997</v>
      </c>
      <c r="AS172" s="17">
        <f t="shared" si="102"/>
        <v>-266.55399999999997</v>
      </c>
    </row>
    <row r="173" spans="1:45" s="36" customFormat="1" ht="51.75" hidden="1" customHeight="1" x14ac:dyDescent="0.2">
      <c r="A173" s="24">
        <v>93</v>
      </c>
      <c r="B173" s="43" t="s">
        <v>131</v>
      </c>
      <c r="C173" s="27">
        <f t="shared" si="104"/>
        <v>0</v>
      </c>
      <c r="D173" s="27"/>
      <c r="E173" s="27"/>
      <c r="F173" s="27"/>
      <c r="G173" s="27"/>
      <c r="H173" s="27">
        <f t="shared" si="95"/>
        <v>0</v>
      </c>
      <c r="I173" s="27"/>
      <c r="J173" s="27"/>
      <c r="K173" s="27"/>
      <c r="L173" s="27"/>
      <c r="M173" s="26">
        <f t="shared" si="105"/>
        <v>0</v>
      </c>
      <c r="N173" s="27"/>
      <c r="O173" s="27"/>
      <c r="P173" s="27"/>
      <c r="Q173" s="27"/>
      <c r="R173" s="27"/>
      <c r="S173" s="26">
        <f t="shared" si="106"/>
        <v>0</v>
      </c>
      <c r="T173" s="27"/>
      <c r="U173" s="27"/>
      <c r="V173" s="27"/>
      <c r="W173" s="27"/>
      <c r="X173" s="27"/>
      <c r="Y173" s="26">
        <f t="shared" si="98"/>
        <v>0</v>
      </c>
      <c r="Z173" s="27"/>
      <c r="AA173" s="27"/>
      <c r="AB173" s="27"/>
      <c r="AC173" s="27"/>
      <c r="AD173" s="27"/>
      <c r="AE173" s="27">
        <f t="shared" si="99"/>
        <v>0</v>
      </c>
      <c r="AF173" s="27"/>
      <c r="AG173" s="13">
        <f t="shared" si="101"/>
        <v>0</v>
      </c>
      <c r="AH173" s="27"/>
      <c r="AI173" s="27"/>
      <c r="AJ173" s="26">
        <f t="shared" si="100"/>
        <v>0</v>
      </c>
      <c r="AK173" s="27"/>
      <c r="AL173" s="27"/>
      <c r="AM173" s="27"/>
      <c r="AN173" s="27"/>
      <c r="AO173" s="35"/>
      <c r="AP173" s="35"/>
      <c r="AR173" s="17">
        <f t="shared" si="103"/>
        <v>0</v>
      </c>
      <c r="AS173" s="17">
        <f t="shared" si="102"/>
        <v>0</v>
      </c>
    </row>
    <row r="174" spans="1:45" s="36" customFormat="1" ht="51.75" customHeight="1" x14ac:dyDescent="0.2">
      <c r="A174" s="24">
        <v>80</v>
      </c>
      <c r="B174" s="43" t="s">
        <v>176</v>
      </c>
      <c r="C174" s="27">
        <f t="shared" si="94"/>
        <v>0</v>
      </c>
      <c r="D174" s="27"/>
      <c r="E174" s="27"/>
      <c r="F174" s="27"/>
      <c r="G174" s="27"/>
      <c r="H174" s="27">
        <f t="shared" si="95"/>
        <v>0</v>
      </c>
      <c r="I174" s="27"/>
      <c r="J174" s="27"/>
      <c r="K174" s="27"/>
      <c r="L174" s="27"/>
      <c r="M174" s="26">
        <f t="shared" si="105"/>
        <v>11822.6</v>
      </c>
      <c r="N174" s="27"/>
      <c r="O174" s="27">
        <v>11822.6</v>
      </c>
      <c r="P174" s="27"/>
      <c r="Q174" s="27"/>
      <c r="R174" s="27"/>
      <c r="S174" s="26">
        <f t="shared" si="106"/>
        <v>0</v>
      </c>
      <c r="T174" s="27"/>
      <c r="U174" s="27"/>
      <c r="V174" s="27"/>
      <c r="W174" s="27"/>
      <c r="X174" s="27"/>
      <c r="Y174" s="26">
        <f t="shared" si="98"/>
        <v>0</v>
      </c>
      <c r="Z174" s="27"/>
      <c r="AA174" s="27"/>
      <c r="AB174" s="27"/>
      <c r="AC174" s="27"/>
      <c r="AD174" s="27"/>
      <c r="AE174" s="27">
        <f t="shared" si="99"/>
        <v>0</v>
      </c>
      <c r="AF174" s="27"/>
      <c r="AG174" s="13">
        <f t="shared" si="101"/>
        <v>0</v>
      </c>
      <c r="AH174" s="27"/>
      <c r="AI174" s="27"/>
      <c r="AJ174" s="26">
        <f t="shared" si="100"/>
        <v>0</v>
      </c>
      <c r="AK174" s="27"/>
      <c r="AL174" s="27"/>
      <c r="AM174" s="27"/>
      <c r="AN174" s="27"/>
      <c r="AO174" s="35"/>
      <c r="AP174" s="35"/>
      <c r="AR174" s="17">
        <f t="shared" si="103"/>
        <v>0</v>
      </c>
      <c r="AS174" s="17">
        <f t="shared" si="102"/>
        <v>0</v>
      </c>
    </row>
    <row r="175" spans="1:45" s="21" customFormat="1" ht="28.5" x14ac:dyDescent="0.2">
      <c r="A175" s="18"/>
      <c r="B175" s="22" t="s">
        <v>177</v>
      </c>
      <c r="C175" s="13">
        <f t="shared" si="94"/>
        <v>0.04</v>
      </c>
      <c r="D175" s="13">
        <f t="shared" ref="D175:G177" si="109">D176</f>
        <v>0</v>
      </c>
      <c r="E175" s="13">
        <f t="shared" si="109"/>
        <v>0.04</v>
      </c>
      <c r="F175" s="13">
        <f t="shared" si="109"/>
        <v>0</v>
      </c>
      <c r="G175" s="13">
        <f t="shared" si="109"/>
        <v>0</v>
      </c>
      <c r="H175" s="13">
        <f t="shared" si="95"/>
        <v>0</v>
      </c>
      <c r="I175" s="13">
        <f t="shared" ref="I175:L177" si="110">I176</f>
        <v>0</v>
      </c>
      <c r="J175" s="13">
        <f t="shared" si="110"/>
        <v>0</v>
      </c>
      <c r="K175" s="13">
        <f t="shared" si="110"/>
        <v>0</v>
      </c>
      <c r="L175" s="13">
        <f t="shared" si="110"/>
        <v>0</v>
      </c>
      <c r="M175" s="13">
        <f t="shared" ref="M175:M199" si="111">N175+O175+P175+Q175+R175</f>
        <v>20848</v>
      </c>
      <c r="N175" s="13">
        <f t="shared" ref="N175:R177" si="112">N176</f>
        <v>3520.2</v>
      </c>
      <c r="O175" s="13">
        <f t="shared" si="112"/>
        <v>17327.8</v>
      </c>
      <c r="P175" s="13">
        <f t="shared" si="112"/>
        <v>0</v>
      </c>
      <c r="Q175" s="13">
        <f t="shared" si="112"/>
        <v>0</v>
      </c>
      <c r="R175" s="13">
        <f t="shared" si="112"/>
        <v>0</v>
      </c>
      <c r="S175" s="13">
        <f t="shared" ref="S175:S199" si="113">T175+U175+V175+W175+X175</f>
        <v>5070.9940000000006</v>
      </c>
      <c r="T175" s="13">
        <f t="shared" ref="T175:X177" si="114">T176</f>
        <v>3000</v>
      </c>
      <c r="U175" s="13">
        <f t="shared" si="114"/>
        <v>2070.9940000000001</v>
      </c>
      <c r="V175" s="13">
        <f t="shared" si="114"/>
        <v>0</v>
      </c>
      <c r="W175" s="13">
        <f t="shared" si="114"/>
        <v>0</v>
      </c>
      <c r="X175" s="13">
        <f t="shared" si="114"/>
        <v>0</v>
      </c>
      <c r="Y175" s="13">
        <f t="shared" si="98"/>
        <v>5993.0929999999998</v>
      </c>
      <c r="Z175" s="13">
        <f t="shared" ref="Z175:AD177" si="115">Z176</f>
        <v>3340.1909999999998</v>
      </c>
      <c r="AA175" s="13">
        <f t="shared" si="115"/>
        <v>2652.902</v>
      </c>
      <c r="AB175" s="13">
        <f t="shared" si="115"/>
        <v>0</v>
      </c>
      <c r="AC175" s="13">
        <f t="shared" si="115"/>
        <v>0</v>
      </c>
      <c r="AD175" s="13">
        <f t="shared" si="115"/>
        <v>0</v>
      </c>
      <c r="AE175" s="14">
        <f t="shared" si="99"/>
        <v>922.1389999999999</v>
      </c>
      <c r="AF175" s="13">
        <f t="shared" ref="AF175:AI177" si="116">AF176</f>
        <v>340.19099999999997</v>
      </c>
      <c r="AG175" s="13">
        <f t="shared" si="101"/>
        <v>581.94799999999987</v>
      </c>
      <c r="AH175" s="13">
        <f t="shared" si="116"/>
        <v>0</v>
      </c>
      <c r="AI175" s="13">
        <f t="shared" si="116"/>
        <v>0</v>
      </c>
      <c r="AJ175" s="13">
        <f t="shared" si="100"/>
        <v>0</v>
      </c>
      <c r="AK175" s="13">
        <f t="shared" ref="AK175:AN177" si="117">AK176</f>
        <v>0</v>
      </c>
      <c r="AL175" s="13">
        <f t="shared" si="117"/>
        <v>0</v>
      </c>
      <c r="AM175" s="13">
        <f t="shared" si="117"/>
        <v>0</v>
      </c>
      <c r="AN175" s="13">
        <f t="shared" si="117"/>
        <v>0</v>
      </c>
      <c r="AO175" s="20"/>
      <c r="AP175" s="20"/>
      <c r="AR175" s="17">
        <f t="shared" si="103"/>
        <v>-922.13899999999921</v>
      </c>
      <c r="AS175" s="17">
        <f t="shared" si="102"/>
        <v>-922.1389999999999</v>
      </c>
    </row>
    <row r="176" spans="1:45" s="21" customFormat="1" ht="47.25" customHeight="1" x14ac:dyDescent="0.2">
      <c r="A176" s="18"/>
      <c r="B176" s="22" t="s">
        <v>178</v>
      </c>
      <c r="C176" s="13">
        <f t="shared" si="94"/>
        <v>0.04</v>
      </c>
      <c r="D176" s="13">
        <f t="shared" si="109"/>
        <v>0</v>
      </c>
      <c r="E176" s="13">
        <f t="shared" si="109"/>
        <v>0.04</v>
      </c>
      <c r="F176" s="13">
        <f t="shared" si="109"/>
        <v>0</v>
      </c>
      <c r="G176" s="13">
        <f t="shared" si="109"/>
        <v>0</v>
      </c>
      <c r="H176" s="13">
        <f t="shared" si="95"/>
        <v>0</v>
      </c>
      <c r="I176" s="13">
        <f t="shared" si="110"/>
        <v>0</v>
      </c>
      <c r="J176" s="13">
        <f t="shared" si="110"/>
        <v>0</v>
      </c>
      <c r="K176" s="13">
        <f t="shared" si="110"/>
        <v>0</v>
      </c>
      <c r="L176" s="13">
        <f t="shared" si="110"/>
        <v>0</v>
      </c>
      <c r="M176" s="13">
        <f t="shared" si="111"/>
        <v>20848</v>
      </c>
      <c r="N176" s="13">
        <f t="shared" si="112"/>
        <v>3520.2</v>
      </c>
      <c r="O176" s="13">
        <f t="shared" si="112"/>
        <v>17327.8</v>
      </c>
      <c r="P176" s="13">
        <f t="shared" si="112"/>
        <v>0</v>
      </c>
      <c r="Q176" s="13">
        <f t="shared" si="112"/>
        <v>0</v>
      </c>
      <c r="R176" s="13">
        <f t="shared" si="112"/>
        <v>0</v>
      </c>
      <c r="S176" s="13">
        <f t="shared" si="113"/>
        <v>5070.9940000000006</v>
      </c>
      <c r="T176" s="13">
        <f t="shared" si="114"/>
        <v>3000</v>
      </c>
      <c r="U176" s="13">
        <f t="shared" si="114"/>
        <v>2070.9940000000001</v>
      </c>
      <c r="V176" s="13">
        <f t="shared" si="114"/>
        <v>0</v>
      </c>
      <c r="W176" s="13">
        <f t="shared" si="114"/>
        <v>0</v>
      </c>
      <c r="X176" s="13">
        <f t="shared" si="114"/>
        <v>0</v>
      </c>
      <c r="Y176" s="13">
        <f t="shared" si="98"/>
        <v>5993.0929999999998</v>
      </c>
      <c r="Z176" s="13">
        <f t="shared" si="115"/>
        <v>3340.1909999999998</v>
      </c>
      <c r="AA176" s="13">
        <f t="shared" si="115"/>
        <v>2652.902</v>
      </c>
      <c r="AB176" s="13">
        <f t="shared" si="115"/>
        <v>0</v>
      </c>
      <c r="AC176" s="13">
        <f t="shared" si="115"/>
        <v>0</v>
      </c>
      <c r="AD176" s="13">
        <f t="shared" si="115"/>
        <v>0</v>
      </c>
      <c r="AE176" s="14">
        <f t="shared" si="99"/>
        <v>922.1389999999999</v>
      </c>
      <c r="AF176" s="13">
        <f t="shared" si="116"/>
        <v>340.19099999999997</v>
      </c>
      <c r="AG176" s="13">
        <f t="shared" si="101"/>
        <v>581.94799999999987</v>
      </c>
      <c r="AH176" s="13">
        <f t="shared" si="116"/>
        <v>0</v>
      </c>
      <c r="AI176" s="13">
        <f t="shared" si="116"/>
        <v>0</v>
      </c>
      <c r="AJ176" s="13">
        <f t="shared" si="100"/>
        <v>0</v>
      </c>
      <c r="AK176" s="13">
        <f t="shared" si="117"/>
        <v>0</v>
      </c>
      <c r="AL176" s="13">
        <f t="shared" si="117"/>
        <v>0</v>
      </c>
      <c r="AM176" s="13">
        <f t="shared" si="117"/>
        <v>0</v>
      </c>
      <c r="AN176" s="13">
        <f t="shared" si="117"/>
        <v>0</v>
      </c>
      <c r="AO176" s="20"/>
      <c r="AP176" s="20"/>
      <c r="AR176" s="17">
        <f t="shared" si="103"/>
        <v>-922.13899999999921</v>
      </c>
      <c r="AS176" s="17">
        <f t="shared" si="102"/>
        <v>-922.1389999999999</v>
      </c>
    </row>
    <row r="177" spans="1:45" s="21" customFormat="1" ht="75.75" customHeight="1" x14ac:dyDescent="0.2">
      <c r="A177" s="18"/>
      <c r="B177" s="12" t="s">
        <v>179</v>
      </c>
      <c r="C177" s="13">
        <f t="shared" si="94"/>
        <v>0.04</v>
      </c>
      <c r="D177" s="13">
        <f t="shared" si="109"/>
        <v>0</v>
      </c>
      <c r="E177" s="13">
        <f t="shared" si="109"/>
        <v>0.04</v>
      </c>
      <c r="F177" s="13">
        <f t="shared" si="109"/>
        <v>0</v>
      </c>
      <c r="G177" s="13">
        <f t="shared" si="109"/>
        <v>0</v>
      </c>
      <c r="H177" s="13">
        <f t="shared" si="95"/>
        <v>0</v>
      </c>
      <c r="I177" s="13">
        <f t="shared" si="110"/>
        <v>0</v>
      </c>
      <c r="J177" s="13">
        <f t="shared" si="110"/>
        <v>0</v>
      </c>
      <c r="K177" s="13">
        <f t="shared" si="110"/>
        <v>0</v>
      </c>
      <c r="L177" s="13">
        <f t="shared" si="110"/>
        <v>0</v>
      </c>
      <c r="M177" s="13">
        <f t="shared" si="111"/>
        <v>20848</v>
      </c>
      <c r="N177" s="13">
        <f t="shared" si="112"/>
        <v>3520.2</v>
      </c>
      <c r="O177" s="13">
        <f t="shared" si="112"/>
        <v>17327.8</v>
      </c>
      <c r="P177" s="13">
        <f t="shared" si="112"/>
        <v>0</v>
      </c>
      <c r="Q177" s="13">
        <f t="shared" si="112"/>
        <v>0</v>
      </c>
      <c r="R177" s="13">
        <f t="shared" si="112"/>
        <v>0</v>
      </c>
      <c r="S177" s="13">
        <f t="shared" si="113"/>
        <v>5070.9940000000006</v>
      </c>
      <c r="T177" s="13">
        <f>T178</f>
        <v>3000</v>
      </c>
      <c r="U177" s="13">
        <f t="shared" si="114"/>
        <v>2070.9940000000001</v>
      </c>
      <c r="V177" s="13">
        <f t="shared" si="114"/>
        <v>0</v>
      </c>
      <c r="W177" s="13">
        <f t="shared" si="114"/>
        <v>0</v>
      </c>
      <c r="X177" s="13">
        <f t="shared" si="114"/>
        <v>0</v>
      </c>
      <c r="Y177" s="13">
        <f t="shared" si="98"/>
        <v>5993.0929999999998</v>
      </c>
      <c r="Z177" s="13">
        <f t="shared" si="115"/>
        <v>3340.1909999999998</v>
      </c>
      <c r="AA177" s="13">
        <f t="shared" si="115"/>
        <v>2652.902</v>
      </c>
      <c r="AB177" s="13">
        <f t="shared" si="115"/>
        <v>0</v>
      </c>
      <c r="AC177" s="13">
        <f t="shared" si="115"/>
        <v>0</v>
      </c>
      <c r="AD177" s="13">
        <f t="shared" si="115"/>
        <v>0</v>
      </c>
      <c r="AE177" s="14">
        <f t="shared" si="99"/>
        <v>922.1389999999999</v>
      </c>
      <c r="AF177" s="13">
        <f t="shared" si="116"/>
        <v>340.19099999999997</v>
      </c>
      <c r="AG177" s="13">
        <f t="shared" si="101"/>
        <v>581.94799999999987</v>
      </c>
      <c r="AH177" s="13">
        <f t="shared" si="116"/>
        <v>0</v>
      </c>
      <c r="AI177" s="13">
        <f t="shared" si="116"/>
        <v>0</v>
      </c>
      <c r="AJ177" s="13">
        <f t="shared" si="100"/>
        <v>0</v>
      </c>
      <c r="AK177" s="13">
        <f t="shared" si="117"/>
        <v>0</v>
      </c>
      <c r="AL177" s="13">
        <f t="shared" si="117"/>
        <v>0</v>
      </c>
      <c r="AM177" s="13">
        <f t="shared" si="117"/>
        <v>0</v>
      </c>
      <c r="AN177" s="13">
        <f t="shared" si="117"/>
        <v>0</v>
      </c>
      <c r="AO177" s="20"/>
      <c r="AP177" s="20"/>
      <c r="AR177" s="17">
        <f t="shared" si="103"/>
        <v>-922.13899999999921</v>
      </c>
      <c r="AS177" s="17">
        <f t="shared" si="102"/>
        <v>-922.1389999999999</v>
      </c>
    </row>
    <row r="178" spans="1:45" s="28" customFormat="1" ht="80.25" customHeight="1" x14ac:dyDescent="0.2">
      <c r="A178" s="24"/>
      <c r="B178" s="25" t="s">
        <v>180</v>
      </c>
      <c r="C178" s="26">
        <f>SUM(D178:G178)</f>
        <v>0.04</v>
      </c>
      <c r="D178" s="26">
        <f>SUM(D179:D184)</f>
        <v>0</v>
      </c>
      <c r="E178" s="26">
        <f>SUM(E179:E184)</f>
        <v>0.04</v>
      </c>
      <c r="F178" s="26">
        <f>SUM(F179:F184)</f>
        <v>0</v>
      </c>
      <c r="G178" s="26">
        <f>SUM(G179:G184)</f>
        <v>0</v>
      </c>
      <c r="H178" s="26">
        <f>SUM(I178:L178)</f>
        <v>0</v>
      </c>
      <c r="I178" s="26">
        <f>SUM(I179:I184)</f>
        <v>0</v>
      </c>
      <c r="J178" s="26">
        <f>SUM(J179:J184)</f>
        <v>0</v>
      </c>
      <c r="K178" s="26">
        <f>SUM(K179:K184)</f>
        <v>0</v>
      </c>
      <c r="L178" s="26">
        <f>SUM(L179:L184)</f>
        <v>0</v>
      </c>
      <c r="M178" s="26">
        <f t="shared" si="111"/>
        <v>20848</v>
      </c>
      <c r="N178" s="26">
        <f>SUM(N179:N184)</f>
        <v>3520.2</v>
      </c>
      <c r="O178" s="26">
        <f>SUM(O179:O184)</f>
        <v>17327.8</v>
      </c>
      <c r="P178" s="26">
        <f>SUM(P179:P184)</f>
        <v>0</v>
      </c>
      <c r="Q178" s="26">
        <f>SUM(Q179:Q184)</f>
        <v>0</v>
      </c>
      <c r="R178" s="26">
        <f>SUM(R179:R184)</f>
        <v>0</v>
      </c>
      <c r="S178" s="26">
        <f t="shared" si="113"/>
        <v>5070.9940000000006</v>
      </c>
      <c r="T178" s="26">
        <f>SUM(T179:T184)</f>
        <v>3000</v>
      </c>
      <c r="U178" s="26">
        <f>SUM(U179:U184)</f>
        <v>2070.9940000000001</v>
      </c>
      <c r="V178" s="26">
        <f>SUM(V179:V184)</f>
        <v>0</v>
      </c>
      <c r="W178" s="26">
        <f>SUM(W179:W184)</f>
        <v>0</v>
      </c>
      <c r="X178" s="26">
        <f>SUM(X179:X184)</f>
        <v>0</v>
      </c>
      <c r="Y178" s="26">
        <f t="shared" si="98"/>
        <v>5993.0929999999998</v>
      </c>
      <c r="Z178" s="26">
        <f>SUM(Z179:Z184)</f>
        <v>3340.1909999999998</v>
      </c>
      <c r="AA178" s="26">
        <f>SUM(AA179:AA184)</f>
        <v>2652.902</v>
      </c>
      <c r="AB178" s="26">
        <f>SUM(AB179:AB184)</f>
        <v>0</v>
      </c>
      <c r="AC178" s="26">
        <f>SUM(AC179:AC184)</f>
        <v>0</v>
      </c>
      <c r="AD178" s="26">
        <f>SUM(AD179:AD184)</f>
        <v>0</v>
      </c>
      <c r="AE178" s="27">
        <f>SUM(AF178:AI178)</f>
        <v>922.1389999999999</v>
      </c>
      <c r="AF178" s="26">
        <f>SUM(AF179:AF184)</f>
        <v>340.19099999999997</v>
      </c>
      <c r="AG178" s="13">
        <f t="shared" si="101"/>
        <v>581.94799999999987</v>
      </c>
      <c r="AH178" s="26">
        <f>SUM(AH179:AH184)</f>
        <v>0</v>
      </c>
      <c r="AI178" s="26">
        <f>SUM(AI179:AI184)</f>
        <v>0</v>
      </c>
      <c r="AJ178" s="26">
        <f>SUM(AK178:AN178)</f>
        <v>0</v>
      </c>
      <c r="AK178" s="26">
        <f>SUM(AK179:AK184)</f>
        <v>0</v>
      </c>
      <c r="AL178" s="26">
        <f>SUM(AL179:AL184)</f>
        <v>0</v>
      </c>
      <c r="AM178" s="26">
        <f>SUM(AM179:AM184)</f>
        <v>0</v>
      </c>
      <c r="AN178" s="26">
        <f>SUM(AN179:AN184)</f>
        <v>0</v>
      </c>
      <c r="AO178" s="33"/>
      <c r="AP178" s="33"/>
      <c r="AR178" s="17">
        <f t="shared" si="103"/>
        <v>-922.13899999999921</v>
      </c>
      <c r="AS178" s="17">
        <f t="shared" si="102"/>
        <v>-922.1389999999999</v>
      </c>
    </row>
    <row r="179" spans="1:45" s="30" customFormat="1" ht="30" x14ac:dyDescent="0.2">
      <c r="A179" s="18">
        <v>81</v>
      </c>
      <c r="B179" s="29" t="s">
        <v>181</v>
      </c>
      <c r="C179" s="14">
        <f t="shared" si="94"/>
        <v>0</v>
      </c>
      <c r="D179" s="14"/>
      <c r="E179" s="14"/>
      <c r="F179" s="14"/>
      <c r="G179" s="14"/>
      <c r="H179" s="14">
        <f t="shared" si="95"/>
        <v>0</v>
      </c>
      <c r="I179" s="14"/>
      <c r="J179" s="14"/>
      <c r="K179" s="14"/>
      <c r="L179" s="14"/>
      <c r="M179" s="13">
        <f t="shared" si="111"/>
        <v>348</v>
      </c>
      <c r="N179" s="14"/>
      <c r="O179" s="14">
        <v>348</v>
      </c>
      <c r="P179" s="14"/>
      <c r="Q179" s="14"/>
      <c r="R179" s="14"/>
      <c r="S179" s="13">
        <f t="shared" si="113"/>
        <v>0</v>
      </c>
      <c r="T179" s="14"/>
      <c r="U179" s="14"/>
      <c r="V179" s="14"/>
      <c r="W179" s="14"/>
      <c r="X179" s="14"/>
      <c r="Y179" s="13">
        <f t="shared" si="98"/>
        <v>347.06400000000002</v>
      </c>
      <c r="Z179" s="14"/>
      <c r="AA179" s="14">
        <v>347.06400000000002</v>
      </c>
      <c r="AB179" s="14"/>
      <c r="AC179" s="14"/>
      <c r="AD179" s="14"/>
      <c r="AE179" s="14">
        <f t="shared" si="99"/>
        <v>347.06400000000002</v>
      </c>
      <c r="AF179" s="14"/>
      <c r="AG179" s="13">
        <f t="shared" si="101"/>
        <v>347.06400000000002</v>
      </c>
      <c r="AH179" s="14"/>
      <c r="AI179" s="14"/>
      <c r="AJ179" s="13">
        <f t="shared" si="100"/>
        <v>0</v>
      </c>
      <c r="AK179" s="14"/>
      <c r="AL179" s="14"/>
      <c r="AM179" s="14"/>
      <c r="AN179" s="14"/>
      <c r="AO179" s="20"/>
      <c r="AP179" s="20" t="s">
        <v>182</v>
      </c>
      <c r="AR179" s="17">
        <f t="shared" si="103"/>
        <v>-347.06400000000002</v>
      </c>
      <c r="AS179" s="17">
        <f t="shared" si="102"/>
        <v>-347.06400000000002</v>
      </c>
    </row>
    <row r="180" spans="1:45" s="30" customFormat="1" ht="96.75" customHeight="1" x14ac:dyDescent="0.2">
      <c r="A180" s="18">
        <v>82</v>
      </c>
      <c r="B180" s="29" t="s">
        <v>183</v>
      </c>
      <c r="C180" s="14">
        <f>SUM(D180:G180)</f>
        <v>0</v>
      </c>
      <c r="D180" s="14"/>
      <c r="E180" s="14"/>
      <c r="F180" s="14"/>
      <c r="G180" s="14"/>
      <c r="H180" s="14">
        <f>SUM(I180:L180)</f>
        <v>0</v>
      </c>
      <c r="I180" s="14"/>
      <c r="J180" s="14"/>
      <c r="K180" s="14"/>
      <c r="L180" s="14"/>
      <c r="M180" s="13">
        <f>N180+O180+P180+Q180+R180</f>
        <v>6000</v>
      </c>
      <c r="N180" s="14">
        <v>3520.2</v>
      </c>
      <c r="O180" s="14">
        <v>2479.8000000000002</v>
      </c>
      <c r="P180" s="14"/>
      <c r="Q180" s="14"/>
      <c r="R180" s="14"/>
      <c r="S180" s="13">
        <f>T180+U180+V180+W180+X180</f>
        <v>5070.9940000000006</v>
      </c>
      <c r="T180" s="14">
        <v>3000</v>
      </c>
      <c r="U180" s="14">
        <v>2070.9940000000001</v>
      </c>
      <c r="V180" s="14"/>
      <c r="W180" s="14"/>
      <c r="X180" s="14"/>
      <c r="Y180" s="13">
        <f>SUM(Z180:AD180)</f>
        <v>5646.0290000000005</v>
      </c>
      <c r="Z180" s="14">
        <v>3340.1909999999998</v>
      </c>
      <c r="AA180" s="14">
        <v>2305.8380000000002</v>
      </c>
      <c r="AB180" s="14"/>
      <c r="AC180" s="14"/>
      <c r="AD180" s="14"/>
      <c r="AE180" s="14">
        <f>SUM(AF180:AI180)</f>
        <v>575.03500000000008</v>
      </c>
      <c r="AF180" s="14">
        <v>340.19099999999997</v>
      </c>
      <c r="AG180" s="13">
        <f t="shared" si="101"/>
        <v>234.84400000000005</v>
      </c>
      <c r="AH180" s="14"/>
      <c r="AI180" s="14"/>
      <c r="AJ180" s="13">
        <f>SUM(AK180:AN180)</f>
        <v>0</v>
      </c>
      <c r="AK180" s="14"/>
      <c r="AL180" s="14"/>
      <c r="AM180" s="14"/>
      <c r="AN180" s="14"/>
      <c r="AO180" s="20"/>
      <c r="AP180" s="20"/>
      <c r="AR180" s="17">
        <f>S180-Y180+H180-C180</f>
        <v>-575.03499999999985</v>
      </c>
      <c r="AS180" s="17">
        <f t="shared" si="102"/>
        <v>-575.03500000000008</v>
      </c>
    </row>
    <row r="181" spans="1:45" s="30" customFormat="1" ht="35.25" customHeight="1" x14ac:dyDescent="0.2">
      <c r="A181" s="18">
        <v>83</v>
      </c>
      <c r="B181" s="29" t="s">
        <v>184</v>
      </c>
      <c r="C181" s="14">
        <f>SUM(D181:G181)</f>
        <v>0.04</v>
      </c>
      <c r="D181" s="14"/>
      <c r="E181" s="14">
        <v>0.04</v>
      </c>
      <c r="F181" s="14"/>
      <c r="G181" s="14"/>
      <c r="H181" s="14">
        <f>SUM(I181:L181)</f>
        <v>0</v>
      </c>
      <c r="I181" s="14"/>
      <c r="J181" s="14"/>
      <c r="K181" s="14"/>
      <c r="L181" s="14"/>
      <c r="M181" s="13">
        <f t="shared" ref="M181:M183" si="118">N181+O181+P181+Q181+R181</f>
        <v>0</v>
      </c>
      <c r="N181" s="14"/>
      <c r="O181" s="14"/>
      <c r="P181" s="14"/>
      <c r="Q181" s="14"/>
      <c r="R181" s="14"/>
      <c r="S181" s="13">
        <f t="shared" ref="S181:S183" si="119">T181+U181+V181+W181+X181</f>
        <v>0</v>
      </c>
      <c r="T181" s="14"/>
      <c r="U181" s="14"/>
      <c r="V181" s="14"/>
      <c r="W181" s="14"/>
      <c r="X181" s="14"/>
      <c r="Y181" s="13">
        <f t="shared" ref="Y181:Y183" si="120">SUM(Z181:AD181)</f>
        <v>0</v>
      </c>
      <c r="Z181" s="14"/>
      <c r="AA181" s="14"/>
      <c r="AB181" s="14"/>
      <c r="AC181" s="14"/>
      <c r="AD181" s="14"/>
      <c r="AE181" s="14">
        <f>SUM(AF181:AI181)</f>
        <v>0.04</v>
      </c>
      <c r="AF181" s="14"/>
      <c r="AG181" s="13">
        <f t="shared" si="101"/>
        <v>0.04</v>
      </c>
      <c r="AH181" s="14"/>
      <c r="AI181" s="14"/>
      <c r="AJ181" s="13">
        <f>SUM(AK181:AN181)</f>
        <v>0</v>
      </c>
      <c r="AK181" s="14"/>
      <c r="AL181" s="14"/>
      <c r="AM181" s="14"/>
      <c r="AN181" s="14"/>
      <c r="AO181" s="20"/>
      <c r="AP181" s="20"/>
      <c r="AR181" s="17">
        <f t="shared" ref="AR181:AR183" si="121">S181-Y181+H181-C181</f>
        <v>-0.04</v>
      </c>
      <c r="AS181" s="17">
        <f t="shared" si="102"/>
        <v>-0.04</v>
      </c>
    </row>
    <row r="182" spans="1:45" s="30" customFormat="1" ht="112.5" customHeight="1" x14ac:dyDescent="0.2">
      <c r="A182" s="18">
        <v>84</v>
      </c>
      <c r="B182" s="29" t="s">
        <v>185</v>
      </c>
      <c r="C182" s="14">
        <f>SUM(D182:G182)</f>
        <v>0</v>
      </c>
      <c r="D182" s="14"/>
      <c r="E182" s="14"/>
      <c r="F182" s="14"/>
      <c r="G182" s="14"/>
      <c r="H182" s="14">
        <f>SUM(I182:L182)</f>
        <v>0</v>
      </c>
      <c r="I182" s="14"/>
      <c r="J182" s="14"/>
      <c r="K182" s="14"/>
      <c r="L182" s="14"/>
      <c r="M182" s="13">
        <f t="shared" si="118"/>
        <v>6000</v>
      </c>
      <c r="N182" s="14"/>
      <c r="O182" s="14">
        <v>6000</v>
      </c>
      <c r="P182" s="14"/>
      <c r="Q182" s="14"/>
      <c r="R182" s="14"/>
      <c r="S182" s="13">
        <f t="shared" si="119"/>
        <v>0</v>
      </c>
      <c r="T182" s="14"/>
      <c r="U182" s="14"/>
      <c r="V182" s="14"/>
      <c r="W182" s="14"/>
      <c r="X182" s="14"/>
      <c r="Y182" s="13">
        <f t="shared" si="120"/>
        <v>0</v>
      </c>
      <c r="Z182" s="14"/>
      <c r="AA182" s="14"/>
      <c r="AB182" s="14"/>
      <c r="AC182" s="14"/>
      <c r="AD182" s="14"/>
      <c r="AE182" s="14">
        <f>SUM(AF182:AI182)</f>
        <v>0</v>
      </c>
      <c r="AF182" s="14"/>
      <c r="AG182" s="13">
        <f t="shared" si="101"/>
        <v>0</v>
      </c>
      <c r="AH182" s="14"/>
      <c r="AI182" s="14"/>
      <c r="AJ182" s="13">
        <f>SUM(AK182:AN182)</f>
        <v>0</v>
      </c>
      <c r="AK182" s="14"/>
      <c r="AL182" s="14"/>
      <c r="AM182" s="14"/>
      <c r="AN182" s="14"/>
      <c r="AO182" s="20"/>
      <c r="AP182" s="20"/>
      <c r="AR182" s="17">
        <f t="shared" si="121"/>
        <v>0</v>
      </c>
      <c r="AS182" s="17">
        <f t="shared" si="102"/>
        <v>0</v>
      </c>
    </row>
    <row r="183" spans="1:45" s="30" customFormat="1" ht="96" customHeight="1" x14ac:dyDescent="0.2">
      <c r="A183" s="18">
        <v>85</v>
      </c>
      <c r="B183" s="29" t="s">
        <v>186</v>
      </c>
      <c r="C183" s="14">
        <f>SUM(D183:G183)</f>
        <v>0</v>
      </c>
      <c r="D183" s="14"/>
      <c r="E183" s="14"/>
      <c r="F183" s="14"/>
      <c r="G183" s="14"/>
      <c r="H183" s="14">
        <f>SUM(I183:L183)</f>
        <v>0</v>
      </c>
      <c r="I183" s="14"/>
      <c r="J183" s="14"/>
      <c r="K183" s="14"/>
      <c r="L183" s="14"/>
      <c r="M183" s="13">
        <f t="shared" si="118"/>
        <v>6000</v>
      </c>
      <c r="N183" s="14"/>
      <c r="O183" s="14">
        <v>6000</v>
      </c>
      <c r="P183" s="14"/>
      <c r="Q183" s="14"/>
      <c r="R183" s="14"/>
      <c r="S183" s="13">
        <f t="shared" si="119"/>
        <v>0</v>
      </c>
      <c r="T183" s="14"/>
      <c r="U183" s="14"/>
      <c r="V183" s="14"/>
      <c r="W183" s="14"/>
      <c r="X183" s="14"/>
      <c r="Y183" s="13">
        <f t="shared" si="120"/>
        <v>0</v>
      </c>
      <c r="Z183" s="14"/>
      <c r="AA183" s="14"/>
      <c r="AB183" s="14"/>
      <c r="AC183" s="14"/>
      <c r="AD183" s="14"/>
      <c r="AE183" s="14">
        <f>SUM(AF183:AI183)</f>
        <v>0</v>
      </c>
      <c r="AF183" s="14"/>
      <c r="AG183" s="13">
        <f t="shared" si="101"/>
        <v>0</v>
      </c>
      <c r="AH183" s="14"/>
      <c r="AI183" s="14"/>
      <c r="AJ183" s="13">
        <f>SUM(AK183:AN183)</f>
        <v>0</v>
      </c>
      <c r="AK183" s="14"/>
      <c r="AL183" s="14"/>
      <c r="AM183" s="14"/>
      <c r="AN183" s="14"/>
      <c r="AO183" s="20"/>
      <c r="AP183" s="20"/>
      <c r="AR183" s="17">
        <f t="shared" si="121"/>
        <v>0</v>
      </c>
      <c r="AS183" s="17">
        <f t="shared" si="102"/>
        <v>0</v>
      </c>
    </row>
    <row r="184" spans="1:45" s="30" customFormat="1" ht="96" customHeight="1" x14ac:dyDescent="0.2">
      <c r="A184" s="18">
        <v>86</v>
      </c>
      <c r="B184" s="29" t="s">
        <v>187</v>
      </c>
      <c r="C184" s="14">
        <f>SUM(D184:G184)</f>
        <v>0</v>
      </c>
      <c r="D184" s="14"/>
      <c r="E184" s="14"/>
      <c r="F184" s="14"/>
      <c r="G184" s="14"/>
      <c r="H184" s="14">
        <f>SUM(I184:L184)</f>
        <v>0</v>
      </c>
      <c r="I184" s="14"/>
      <c r="J184" s="14"/>
      <c r="K184" s="14"/>
      <c r="L184" s="14"/>
      <c r="M184" s="13">
        <f t="shared" si="111"/>
        <v>2500</v>
      </c>
      <c r="N184" s="14"/>
      <c r="O184" s="14">
        <v>2500</v>
      </c>
      <c r="P184" s="14"/>
      <c r="Q184" s="14"/>
      <c r="R184" s="14"/>
      <c r="S184" s="13">
        <f t="shared" si="113"/>
        <v>0</v>
      </c>
      <c r="T184" s="14"/>
      <c r="U184" s="14"/>
      <c r="V184" s="14"/>
      <c r="W184" s="14"/>
      <c r="X184" s="14"/>
      <c r="Y184" s="13">
        <f t="shared" si="98"/>
        <v>0</v>
      </c>
      <c r="Z184" s="14"/>
      <c r="AA184" s="14"/>
      <c r="AB184" s="14"/>
      <c r="AC184" s="14"/>
      <c r="AD184" s="14"/>
      <c r="AE184" s="14">
        <f>SUM(AF184:AI184)</f>
        <v>0</v>
      </c>
      <c r="AF184" s="14"/>
      <c r="AG184" s="13">
        <f t="shared" si="101"/>
        <v>0</v>
      </c>
      <c r="AH184" s="14"/>
      <c r="AI184" s="14"/>
      <c r="AJ184" s="13">
        <f>SUM(AK184:AN184)</f>
        <v>0</v>
      </c>
      <c r="AK184" s="14"/>
      <c r="AL184" s="14"/>
      <c r="AM184" s="14"/>
      <c r="AN184" s="14"/>
      <c r="AO184" s="20"/>
      <c r="AP184" s="20"/>
      <c r="AR184" s="17">
        <f t="shared" si="103"/>
        <v>0</v>
      </c>
      <c r="AS184" s="17">
        <f t="shared" si="102"/>
        <v>0</v>
      </c>
    </row>
    <row r="185" spans="1:45" s="21" customFormat="1" ht="15.75" x14ac:dyDescent="0.2">
      <c r="A185" s="18"/>
      <c r="B185" s="22" t="s">
        <v>188</v>
      </c>
      <c r="C185" s="13">
        <f>D185+E185+F185+G185</f>
        <v>3295.0419999999999</v>
      </c>
      <c r="D185" s="13">
        <f>D186</f>
        <v>0</v>
      </c>
      <c r="E185" s="13">
        <f>E186</f>
        <v>3295.0419999999999</v>
      </c>
      <c r="F185" s="13">
        <f>F186</f>
        <v>0</v>
      </c>
      <c r="G185" s="13">
        <f>G186</f>
        <v>0</v>
      </c>
      <c r="H185" s="13">
        <f>I185+J185+K185+L185</f>
        <v>0</v>
      </c>
      <c r="I185" s="13">
        <f>I186</f>
        <v>0</v>
      </c>
      <c r="J185" s="13">
        <f>J186</f>
        <v>0</v>
      </c>
      <c r="K185" s="13">
        <f>K186</f>
        <v>0</v>
      </c>
      <c r="L185" s="13">
        <f>L186</f>
        <v>0</v>
      </c>
      <c r="M185" s="13">
        <f t="shared" si="111"/>
        <v>248098.1</v>
      </c>
      <c r="N185" s="13">
        <f>N186</f>
        <v>83000</v>
      </c>
      <c r="O185" s="13">
        <f>O186</f>
        <v>165098.1</v>
      </c>
      <c r="P185" s="13">
        <f>P186</f>
        <v>0</v>
      </c>
      <c r="Q185" s="13">
        <f>Q186</f>
        <v>0</v>
      </c>
      <c r="R185" s="13">
        <f>R186</f>
        <v>0</v>
      </c>
      <c r="S185" s="13">
        <f t="shared" si="113"/>
        <v>181874.201</v>
      </c>
      <c r="T185" s="13">
        <f>T186</f>
        <v>82999.8</v>
      </c>
      <c r="U185" s="13">
        <f>U186</f>
        <v>98874.400999999998</v>
      </c>
      <c r="V185" s="13">
        <f>V186</f>
        <v>0</v>
      </c>
      <c r="W185" s="13">
        <f>W186</f>
        <v>0</v>
      </c>
      <c r="X185" s="13">
        <f>X186</f>
        <v>0</v>
      </c>
      <c r="Y185" s="13">
        <f t="shared" si="98"/>
        <v>178579.79599999997</v>
      </c>
      <c r="Z185" s="13">
        <f>Z186</f>
        <v>80462.778999999995</v>
      </c>
      <c r="AA185" s="13">
        <f>AA186</f>
        <v>98117.016999999993</v>
      </c>
      <c r="AB185" s="13">
        <f>AB186</f>
        <v>0</v>
      </c>
      <c r="AC185" s="13">
        <f>AC186</f>
        <v>0</v>
      </c>
      <c r="AD185" s="13">
        <f>AD186</f>
        <v>0</v>
      </c>
      <c r="AE185" s="14">
        <f>AF185+AG185+AH185+AI185</f>
        <v>0.63700000000000001</v>
      </c>
      <c r="AF185" s="13">
        <f>AF186</f>
        <v>0.2</v>
      </c>
      <c r="AG185" s="13">
        <f>AG186</f>
        <v>0.437</v>
      </c>
      <c r="AH185" s="13">
        <f>AH186</f>
        <v>0</v>
      </c>
      <c r="AI185" s="13">
        <f>AI186</f>
        <v>0</v>
      </c>
      <c r="AJ185" s="13">
        <f>AK185+AL185+AM185+AN185</f>
        <v>0</v>
      </c>
      <c r="AK185" s="13">
        <f>AK186</f>
        <v>0</v>
      </c>
      <c r="AL185" s="13">
        <f>AL186</f>
        <v>0</v>
      </c>
      <c r="AM185" s="13">
        <f>AM186</f>
        <v>0</v>
      </c>
      <c r="AN185" s="13">
        <f>AN186</f>
        <v>0</v>
      </c>
      <c r="AO185" s="20"/>
      <c r="AP185" s="20"/>
      <c r="AR185" s="17">
        <f t="shared" si="103"/>
        <v>-0.63699999997197665</v>
      </c>
      <c r="AS185" s="17">
        <f t="shared" si="102"/>
        <v>-0.63700000000000001</v>
      </c>
    </row>
    <row r="186" spans="1:45" s="21" customFormat="1" ht="60.75" customHeight="1" x14ac:dyDescent="0.2">
      <c r="A186" s="18"/>
      <c r="B186" s="22" t="s">
        <v>189</v>
      </c>
      <c r="C186" s="13">
        <f>D185+E185+F185+G185</f>
        <v>3295.0419999999999</v>
      </c>
      <c r="D186" s="13">
        <f>D187+D192</f>
        <v>0</v>
      </c>
      <c r="E186" s="13">
        <f>E187+E192</f>
        <v>3295.0419999999999</v>
      </c>
      <c r="F186" s="13">
        <f>F187+F192</f>
        <v>0</v>
      </c>
      <c r="G186" s="13">
        <f>G187+G192</f>
        <v>0</v>
      </c>
      <c r="H186" s="13">
        <f>I186+J186+K186+L186</f>
        <v>0</v>
      </c>
      <c r="I186" s="13">
        <f>I187+I192</f>
        <v>0</v>
      </c>
      <c r="J186" s="13">
        <f>J187+J192</f>
        <v>0</v>
      </c>
      <c r="K186" s="13">
        <f>K187+K192</f>
        <v>0</v>
      </c>
      <c r="L186" s="13">
        <f>L187+L192</f>
        <v>0</v>
      </c>
      <c r="M186" s="13">
        <f t="shared" si="111"/>
        <v>248098.1</v>
      </c>
      <c r="N186" s="13">
        <f>N187+N192</f>
        <v>83000</v>
      </c>
      <c r="O186" s="13">
        <f>O187+O192</f>
        <v>165098.1</v>
      </c>
      <c r="P186" s="13">
        <f t="shared" ref="P186:AN186" si="122">P187+P192</f>
        <v>0</v>
      </c>
      <c r="Q186" s="13">
        <f t="shared" si="122"/>
        <v>0</v>
      </c>
      <c r="R186" s="13">
        <f t="shared" si="122"/>
        <v>0</v>
      </c>
      <c r="S186" s="13">
        <f t="shared" si="122"/>
        <v>181874.201</v>
      </c>
      <c r="T186" s="13">
        <f t="shared" si="122"/>
        <v>82999.8</v>
      </c>
      <c r="U186" s="13">
        <f t="shared" si="122"/>
        <v>98874.400999999998</v>
      </c>
      <c r="V186" s="13">
        <f t="shared" si="122"/>
        <v>0</v>
      </c>
      <c r="W186" s="13">
        <f t="shared" si="122"/>
        <v>0</v>
      </c>
      <c r="X186" s="13">
        <f t="shared" si="122"/>
        <v>0</v>
      </c>
      <c r="Y186" s="13">
        <f t="shared" si="122"/>
        <v>178579.796</v>
      </c>
      <c r="Z186" s="13">
        <f t="shared" si="122"/>
        <v>80462.778999999995</v>
      </c>
      <c r="AA186" s="13">
        <f t="shared" si="122"/>
        <v>98117.016999999993</v>
      </c>
      <c r="AB186" s="13">
        <f t="shared" si="122"/>
        <v>0</v>
      </c>
      <c r="AC186" s="13">
        <f t="shared" si="122"/>
        <v>0</v>
      </c>
      <c r="AD186" s="13">
        <f t="shared" si="122"/>
        <v>0</v>
      </c>
      <c r="AE186" s="14">
        <f t="shared" si="122"/>
        <v>0.63700000000000001</v>
      </c>
      <c r="AF186" s="13">
        <f t="shared" si="122"/>
        <v>0.2</v>
      </c>
      <c r="AG186" s="13">
        <f t="shared" si="122"/>
        <v>0.437</v>
      </c>
      <c r="AH186" s="13">
        <f t="shared" si="122"/>
        <v>0</v>
      </c>
      <c r="AI186" s="13">
        <f t="shared" si="122"/>
        <v>0</v>
      </c>
      <c r="AJ186" s="13">
        <f t="shared" si="122"/>
        <v>0</v>
      </c>
      <c r="AK186" s="13">
        <f t="shared" si="122"/>
        <v>0</v>
      </c>
      <c r="AL186" s="13">
        <f t="shared" si="122"/>
        <v>0</v>
      </c>
      <c r="AM186" s="13">
        <f t="shared" si="122"/>
        <v>0</v>
      </c>
      <c r="AN186" s="13">
        <f t="shared" si="122"/>
        <v>0</v>
      </c>
      <c r="AO186" s="23"/>
      <c r="AP186" s="23"/>
      <c r="AR186" s="17">
        <f t="shared" si="103"/>
        <v>-0.63700000000108048</v>
      </c>
      <c r="AS186" s="17">
        <f t="shared" si="102"/>
        <v>-0.63700000000000001</v>
      </c>
    </row>
    <row r="187" spans="1:45" s="21" customFormat="1" ht="82.5" customHeight="1" x14ac:dyDescent="0.2">
      <c r="A187" s="18"/>
      <c r="B187" s="12" t="s">
        <v>190</v>
      </c>
      <c r="C187" s="13"/>
      <c r="D187" s="13">
        <f t="shared" ref="D187:G187" si="123">D188</f>
        <v>0</v>
      </c>
      <c r="E187" s="13">
        <f t="shared" si="123"/>
        <v>0</v>
      </c>
      <c r="F187" s="13">
        <f t="shared" si="123"/>
        <v>0</v>
      </c>
      <c r="G187" s="13">
        <f t="shared" si="123"/>
        <v>0</v>
      </c>
      <c r="H187" s="13">
        <f>I187+J187+K187+L187</f>
        <v>0</v>
      </c>
      <c r="I187" s="13">
        <f t="shared" ref="I187:L187" si="124">I188</f>
        <v>0</v>
      </c>
      <c r="J187" s="13">
        <f t="shared" si="124"/>
        <v>0</v>
      </c>
      <c r="K187" s="13">
        <f t="shared" si="124"/>
        <v>0</v>
      </c>
      <c r="L187" s="13">
        <f t="shared" si="124"/>
        <v>0</v>
      </c>
      <c r="M187" s="13">
        <f t="shared" si="111"/>
        <v>86580.5</v>
      </c>
      <c r="N187" s="13">
        <f t="shared" ref="N187:R187" si="125">N188</f>
        <v>0</v>
      </c>
      <c r="O187" s="13">
        <f t="shared" si="125"/>
        <v>86580.5</v>
      </c>
      <c r="P187" s="13">
        <f t="shared" si="125"/>
        <v>0</v>
      </c>
      <c r="Q187" s="13">
        <f t="shared" si="125"/>
        <v>0</v>
      </c>
      <c r="R187" s="13">
        <f t="shared" si="125"/>
        <v>0</v>
      </c>
      <c r="S187" s="13">
        <f t="shared" si="113"/>
        <v>20357.687999999998</v>
      </c>
      <c r="T187" s="13">
        <f t="shared" ref="T187:X187" si="126">T188</f>
        <v>0</v>
      </c>
      <c r="U187" s="13">
        <f t="shared" si="126"/>
        <v>20357.687999999998</v>
      </c>
      <c r="V187" s="13">
        <f t="shared" si="126"/>
        <v>0</v>
      </c>
      <c r="W187" s="13">
        <f t="shared" si="126"/>
        <v>0</v>
      </c>
      <c r="X187" s="13">
        <f t="shared" si="126"/>
        <v>0</v>
      </c>
      <c r="Y187" s="13">
        <f t="shared" si="98"/>
        <v>20357.687999999998</v>
      </c>
      <c r="Z187" s="13">
        <f t="shared" ref="Z187:AD187" si="127">Z188</f>
        <v>0</v>
      </c>
      <c r="AA187" s="13">
        <f t="shared" si="127"/>
        <v>20357.687999999998</v>
      </c>
      <c r="AB187" s="13">
        <f t="shared" si="127"/>
        <v>0</v>
      </c>
      <c r="AC187" s="13">
        <f t="shared" si="127"/>
        <v>0</v>
      </c>
      <c r="AD187" s="13">
        <f t="shared" si="127"/>
        <v>0</v>
      </c>
      <c r="AE187" s="14">
        <f>AG187</f>
        <v>0</v>
      </c>
      <c r="AF187" s="13">
        <f t="shared" ref="AF187:AI187" si="128">AF188</f>
        <v>0</v>
      </c>
      <c r="AG187" s="13">
        <f t="shared" si="101"/>
        <v>0</v>
      </c>
      <c r="AH187" s="13">
        <f t="shared" si="128"/>
        <v>0</v>
      </c>
      <c r="AI187" s="13">
        <f t="shared" si="128"/>
        <v>0</v>
      </c>
      <c r="AJ187" s="13">
        <f>AK187+AL187+AM187+AN187</f>
        <v>0</v>
      </c>
      <c r="AK187" s="13">
        <f t="shared" ref="AK187:AN187" si="129">AK188</f>
        <v>0</v>
      </c>
      <c r="AL187" s="13">
        <f t="shared" si="129"/>
        <v>0</v>
      </c>
      <c r="AM187" s="13">
        <f t="shared" si="129"/>
        <v>0</v>
      </c>
      <c r="AN187" s="13">
        <f t="shared" si="129"/>
        <v>0</v>
      </c>
      <c r="AO187" s="23"/>
      <c r="AP187" s="23"/>
      <c r="AR187" s="17">
        <f t="shared" si="103"/>
        <v>0</v>
      </c>
      <c r="AS187" s="17">
        <f t="shared" si="102"/>
        <v>0</v>
      </c>
    </row>
    <row r="188" spans="1:45" s="28" customFormat="1" ht="68.25" customHeight="1" x14ac:dyDescent="0.2">
      <c r="A188" s="24"/>
      <c r="B188" s="25" t="s">
        <v>191</v>
      </c>
      <c r="C188" s="26">
        <f>D187+E187+F187+G187</f>
        <v>0</v>
      </c>
      <c r="D188" s="26">
        <f>D191</f>
        <v>0</v>
      </c>
      <c r="E188" s="26">
        <f>E191</f>
        <v>0</v>
      </c>
      <c r="F188" s="26">
        <f>F191</f>
        <v>0</v>
      </c>
      <c r="G188" s="26">
        <f>G191</f>
        <v>0</v>
      </c>
      <c r="H188" s="26">
        <f>I188+J188+K188+L188</f>
        <v>0</v>
      </c>
      <c r="I188" s="26">
        <f>I191</f>
        <v>0</v>
      </c>
      <c r="J188" s="26">
        <f>J191</f>
        <v>0</v>
      </c>
      <c r="K188" s="26">
        <f>K191</f>
        <v>0</v>
      </c>
      <c r="L188" s="26">
        <f>L191</f>
        <v>0</v>
      </c>
      <c r="M188" s="26">
        <f t="shared" si="111"/>
        <v>86580.5</v>
      </c>
      <c r="N188" s="26">
        <f>N191</f>
        <v>0</v>
      </c>
      <c r="O188" s="26">
        <f>O189+O190+O191</f>
        <v>86580.5</v>
      </c>
      <c r="P188" s="26">
        <f>P191</f>
        <v>0</v>
      </c>
      <c r="Q188" s="26">
        <f>Q191</f>
        <v>0</v>
      </c>
      <c r="R188" s="26">
        <f>R191</f>
        <v>0</v>
      </c>
      <c r="S188" s="26">
        <f t="shared" si="113"/>
        <v>20357.687999999998</v>
      </c>
      <c r="T188" s="26">
        <f>T191</f>
        <v>0</v>
      </c>
      <c r="U188" s="26">
        <f>U189+U190+U191</f>
        <v>20357.687999999998</v>
      </c>
      <c r="V188" s="26">
        <f>V191</f>
        <v>0</v>
      </c>
      <c r="W188" s="26">
        <f>W191</f>
        <v>0</v>
      </c>
      <c r="X188" s="26">
        <f>X191</f>
        <v>0</v>
      </c>
      <c r="Y188" s="26">
        <f t="shared" si="98"/>
        <v>20357.687999999998</v>
      </c>
      <c r="Z188" s="26">
        <f>Z191</f>
        <v>0</v>
      </c>
      <c r="AA188" s="26">
        <f>AA189+AA190+AA191</f>
        <v>20357.687999999998</v>
      </c>
      <c r="AB188" s="26">
        <f>AB191</f>
        <v>0</v>
      </c>
      <c r="AC188" s="26">
        <f>AC191</f>
        <v>0</v>
      </c>
      <c r="AD188" s="26">
        <f>AD191</f>
        <v>0</v>
      </c>
      <c r="AE188" s="27">
        <f>AF187+AG187+AH187+AI187</f>
        <v>0</v>
      </c>
      <c r="AF188" s="26">
        <f>AF191</f>
        <v>0</v>
      </c>
      <c r="AG188" s="13">
        <f t="shared" si="101"/>
        <v>0</v>
      </c>
      <c r="AH188" s="26">
        <f>AH191</f>
        <v>0</v>
      </c>
      <c r="AI188" s="26">
        <f>AI191</f>
        <v>0</v>
      </c>
      <c r="AJ188" s="26">
        <f>AK188+AL188+AM188+AN188</f>
        <v>0</v>
      </c>
      <c r="AK188" s="26">
        <f>AK191</f>
        <v>0</v>
      </c>
      <c r="AL188" s="26">
        <f>AL191</f>
        <v>0</v>
      </c>
      <c r="AM188" s="26">
        <f>AM191</f>
        <v>0</v>
      </c>
      <c r="AN188" s="26">
        <f>AN191</f>
        <v>0</v>
      </c>
      <c r="AO188" s="33"/>
      <c r="AP188" s="33"/>
      <c r="AR188" s="17">
        <f t="shared" si="103"/>
        <v>0</v>
      </c>
      <c r="AS188" s="17">
        <f t="shared" si="102"/>
        <v>0</v>
      </c>
    </row>
    <row r="189" spans="1:45" s="30" customFormat="1" ht="77.25" customHeight="1" x14ac:dyDescent="0.2">
      <c r="A189" s="18">
        <v>87</v>
      </c>
      <c r="B189" s="29" t="s">
        <v>192</v>
      </c>
      <c r="C189" s="14">
        <f>SUM(D189:G189)</f>
        <v>0</v>
      </c>
      <c r="D189" s="14"/>
      <c r="E189" s="14"/>
      <c r="F189" s="14"/>
      <c r="G189" s="14"/>
      <c r="H189" s="14">
        <f>SUM(I189:L189)</f>
        <v>0</v>
      </c>
      <c r="I189" s="14"/>
      <c r="J189" s="14"/>
      <c r="K189" s="14"/>
      <c r="L189" s="14"/>
      <c r="M189" s="13">
        <f t="shared" si="111"/>
        <v>26000</v>
      </c>
      <c r="N189" s="14"/>
      <c r="O189" s="14">
        <v>26000</v>
      </c>
      <c r="P189" s="14"/>
      <c r="Q189" s="14"/>
      <c r="R189" s="14"/>
      <c r="S189" s="13">
        <f t="shared" si="113"/>
        <v>3442.922</v>
      </c>
      <c r="T189" s="14"/>
      <c r="U189" s="14">
        <v>3442.922</v>
      </c>
      <c r="V189" s="14"/>
      <c r="W189" s="14"/>
      <c r="X189" s="14"/>
      <c r="Y189" s="13">
        <f t="shared" ref="Y189:Y231" si="130">SUM(Z189:AD189)</f>
        <v>3442.922</v>
      </c>
      <c r="Z189" s="14"/>
      <c r="AA189" s="14">
        <v>3442.922</v>
      </c>
      <c r="AB189" s="14"/>
      <c r="AC189" s="14"/>
      <c r="AD189" s="14"/>
      <c r="AE189" s="14">
        <f>SUM(AF189:AI189)</f>
        <v>0</v>
      </c>
      <c r="AF189" s="14"/>
      <c r="AG189" s="13">
        <f t="shared" si="101"/>
        <v>0</v>
      </c>
      <c r="AH189" s="14"/>
      <c r="AI189" s="14"/>
      <c r="AJ189" s="13">
        <f>SUM(AK189:AN189)</f>
        <v>0</v>
      </c>
      <c r="AK189" s="14"/>
      <c r="AL189" s="14"/>
      <c r="AM189" s="14"/>
      <c r="AN189" s="14"/>
      <c r="AO189" s="20"/>
      <c r="AP189" s="20"/>
      <c r="AR189" s="17">
        <f t="shared" si="103"/>
        <v>0</v>
      </c>
      <c r="AS189" s="17">
        <f t="shared" si="102"/>
        <v>0</v>
      </c>
    </row>
    <row r="190" spans="1:45" s="30" customFormat="1" ht="77.25" customHeight="1" x14ac:dyDescent="0.2">
      <c r="A190" s="18">
        <v>88</v>
      </c>
      <c r="B190" s="44" t="s">
        <v>193</v>
      </c>
      <c r="C190" s="14">
        <f>SUM(D190:G190)</f>
        <v>0</v>
      </c>
      <c r="D190" s="14"/>
      <c r="E190" s="14"/>
      <c r="F190" s="14"/>
      <c r="G190" s="14"/>
      <c r="H190" s="14">
        <f>SUM(I190:L190)</f>
        <v>0</v>
      </c>
      <c r="I190" s="14"/>
      <c r="J190" s="14"/>
      <c r="K190" s="14"/>
      <c r="L190" s="14"/>
      <c r="M190" s="13">
        <f t="shared" si="111"/>
        <v>15666.6</v>
      </c>
      <c r="N190" s="14"/>
      <c r="O190" s="14">
        <v>15666.6</v>
      </c>
      <c r="P190" s="14"/>
      <c r="Q190" s="14"/>
      <c r="R190" s="14"/>
      <c r="S190" s="13">
        <f t="shared" si="113"/>
        <v>0</v>
      </c>
      <c r="T190" s="14"/>
      <c r="U190" s="14">
        <v>0</v>
      </c>
      <c r="V190" s="14"/>
      <c r="W190" s="14"/>
      <c r="X190" s="14"/>
      <c r="Y190" s="13">
        <f t="shared" si="130"/>
        <v>0</v>
      </c>
      <c r="Z190" s="14"/>
      <c r="AA190" s="14"/>
      <c r="AB190" s="14"/>
      <c r="AC190" s="14"/>
      <c r="AD190" s="14"/>
      <c r="AE190" s="14">
        <f>SUM(AF190:AI190)</f>
        <v>0</v>
      </c>
      <c r="AF190" s="14"/>
      <c r="AG190" s="13">
        <f t="shared" si="101"/>
        <v>0</v>
      </c>
      <c r="AH190" s="14"/>
      <c r="AI190" s="14"/>
      <c r="AJ190" s="13">
        <f>SUM(AK190:AN190)</f>
        <v>0</v>
      </c>
      <c r="AK190" s="14"/>
      <c r="AL190" s="14"/>
      <c r="AM190" s="14"/>
      <c r="AN190" s="14"/>
      <c r="AO190" s="20"/>
      <c r="AP190" s="20"/>
      <c r="AR190" s="17">
        <f t="shared" si="103"/>
        <v>0</v>
      </c>
      <c r="AS190" s="17">
        <f t="shared" si="102"/>
        <v>0</v>
      </c>
    </row>
    <row r="191" spans="1:45" s="30" customFormat="1" ht="77.25" customHeight="1" x14ac:dyDescent="0.2">
      <c r="A191" s="18">
        <v>89</v>
      </c>
      <c r="B191" s="44" t="s">
        <v>194</v>
      </c>
      <c r="C191" s="14">
        <f>SUM(D191:G191)</f>
        <v>0</v>
      </c>
      <c r="D191" s="14"/>
      <c r="E191" s="14"/>
      <c r="F191" s="14"/>
      <c r="G191" s="14"/>
      <c r="H191" s="14">
        <f>SUM(I191:L191)</f>
        <v>0</v>
      </c>
      <c r="I191" s="14"/>
      <c r="J191" s="14"/>
      <c r="K191" s="14"/>
      <c r="L191" s="14"/>
      <c r="M191" s="13">
        <f t="shared" si="111"/>
        <v>44913.9</v>
      </c>
      <c r="N191" s="14"/>
      <c r="O191" s="14">
        <v>44913.9</v>
      </c>
      <c r="P191" s="14"/>
      <c r="Q191" s="14"/>
      <c r="R191" s="14"/>
      <c r="S191" s="13">
        <f t="shared" si="113"/>
        <v>16914.766</v>
      </c>
      <c r="T191" s="14"/>
      <c r="U191" s="14">
        <v>16914.766</v>
      </c>
      <c r="V191" s="14"/>
      <c r="W191" s="14"/>
      <c r="X191" s="14"/>
      <c r="Y191" s="13">
        <f t="shared" si="130"/>
        <v>16914.766</v>
      </c>
      <c r="Z191" s="14"/>
      <c r="AA191" s="14">
        <v>16914.766</v>
      </c>
      <c r="AB191" s="14"/>
      <c r="AC191" s="14"/>
      <c r="AD191" s="14"/>
      <c r="AE191" s="14">
        <f>SUM(AF191:AI191)</f>
        <v>0</v>
      </c>
      <c r="AF191" s="14"/>
      <c r="AG191" s="13">
        <f t="shared" si="101"/>
        <v>0</v>
      </c>
      <c r="AH191" s="14"/>
      <c r="AI191" s="14"/>
      <c r="AJ191" s="13">
        <f>SUM(AK191:AN191)</f>
        <v>0</v>
      </c>
      <c r="AK191" s="14"/>
      <c r="AL191" s="14"/>
      <c r="AM191" s="14"/>
      <c r="AN191" s="14"/>
      <c r="AO191" s="20"/>
      <c r="AP191" s="20"/>
      <c r="AR191" s="17">
        <f t="shared" si="103"/>
        <v>0</v>
      </c>
      <c r="AS191" s="17">
        <f t="shared" si="102"/>
        <v>0</v>
      </c>
    </row>
    <row r="192" spans="1:45" s="21" customFormat="1" ht="78.75" customHeight="1" x14ac:dyDescent="0.2">
      <c r="A192" s="18"/>
      <c r="B192" s="12" t="s">
        <v>195</v>
      </c>
      <c r="C192" s="13">
        <f>SUM(D192:G192)</f>
        <v>3295.0419999999999</v>
      </c>
      <c r="D192" s="13">
        <f t="shared" ref="D192:G193" si="131">D193</f>
        <v>0</v>
      </c>
      <c r="E192" s="13">
        <f t="shared" si="131"/>
        <v>3295.0419999999999</v>
      </c>
      <c r="F192" s="13">
        <f t="shared" si="131"/>
        <v>0</v>
      </c>
      <c r="G192" s="13">
        <f t="shared" si="131"/>
        <v>0</v>
      </c>
      <c r="H192" s="13">
        <f>I192+J192+K192+L192</f>
        <v>0</v>
      </c>
      <c r="I192" s="13">
        <f t="shared" ref="I192:L193" si="132">I193</f>
        <v>0</v>
      </c>
      <c r="J192" s="13">
        <f t="shared" si="132"/>
        <v>0</v>
      </c>
      <c r="K192" s="13">
        <f t="shared" si="132"/>
        <v>0</v>
      </c>
      <c r="L192" s="13">
        <f t="shared" si="132"/>
        <v>0</v>
      </c>
      <c r="M192" s="13">
        <f t="shared" si="111"/>
        <v>161517.6</v>
      </c>
      <c r="N192" s="13">
        <f t="shared" ref="N192:R193" si="133">N193</f>
        <v>83000</v>
      </c>
      <c r="O192" s="13">
        <f t="shared" si="133"/>
        <v>78517.600000000006</v>
      </c>
      <c r="P192" s="13">
        <f t="shared" si="133"/>
        <v>0</v>
      </c>
      <c r="Q192" s="13">
        <f t="shared" si="133"/>
        <v>0</v>
      </c>
      <c r="R192" s="13">
        <f t="shared" si="133"/>
        <v>0</v>
      </c>
      <c r="S192" s="13">
        <f t="shared" si="113"/>
        <v>161516.51300000001</v>
      </c>
      <c r="T192" s="13">
        <f t="shared" ref="T192:X193" si="134">T193</f>
        <v>82999.8</v>
      </c>
      <c r="U192" s="13">
        <f t="shared" si="134"/>
        <v>78516.713000000003</v>
      </c>
      <c r="V192" s="13">
        <f t="shared" si="134"/>
        <v>0</v>
      </c>
      <c r="W192" s="13">
        <f t="shared" si="134"/>
        <v>0</v>
      </c>
      <c r="X192" s="13">
        <f t="shared" si="134"/>
        <v>0</v>
      </c>
      <c r="Y192" s="13">
        <f t="shared" si="130"/>
        <v>158222.10800000001</v>
      </c>
      <c r="Z192" s="13">
        <f t="shared" ref="Z192:AD193" si="135">Z193</f>
        <v>80462.778999999995</v>
      </c>
      <c r="AA192" s="13">
        <f t="shared" si="135"/>
        <v>77759.328999999998</v>
      </c>
      <c r="AB192" s="13">
        <f t="shared" si="135"/>
        <v>0</v>
      </c>
      <c r="AC192" s="13">
        <f t="shared" si="135"/>
        <v>0</v>
      </c>
      <c r="AD192" s="13">
        <f t="shared" si="135"/>
        <v>0</v>
      </c>
      <c r="AE192" s="14">
        <f>SUM(AF192:AI192)</f>
        <v>0.63700000000000001</v>
      </c>
      <c r="AF192" s="13">
        <f t="shared" ref="AF192:AI193" si="136">AF193</f>
        <v>0.2</v>
      </c>
      <c r="AG192" s="13">
        <f>AG193</f>
        <v>0.437</v>
      </c>
      <c r="AH192" s="13">
        <f t="shared" si="136"/>
        <v>0</v>
      </c>
      <c r="AI192" s="13">
        <f t="shared" si="136"/>
        <v>0</v>
      </c>
      <c r="AJ192" s="13">
        <f>AK192+AL192+AM192+AN192</f>
        <v>0</v>
      </c>
      <c r="AK192" s="13">
        <f t="shared" ref="AK192:AN193" si="137">AK193</f>
        <v>0</v>
      </c>
      <c r="AL192" s="13">
        <f t="shared" si="137"/>
        <v>0</v>
      </c>
      <c r="AM192" s="13">
        <f t="shared" si="137"/>
        <v>0</v>
      </c>
      <c r="AN192" s="13">
        <f t="shared" si="137"/>
        <v>0</v>
      </c>
      <c r="AO192" s="23"/>
      <c r="AP192" s="23"/>
      <c r="AR192" s="17">
        <f t="shared" si="103"/>
        <v>-0.63700000000108048</v>
      </c>
      <c r="AS192" s="17">
        <f t="shared" si="102"/>
        <v>-0.63700000000000001</v>
      </c>
    </row>
    <row r="193" spans="1:48" s="28" customFormat="1" ht="90" x14ac:dyDescent="0.2">
      <c r="A193" s="24"/>
      <c r="B193" s="25" t="s">
        <v>196</v>
      </c>
      <c r="C193" s="26">
        <f>D192+E192+F192+G192</f>
        <v>3295.0419999999999</v>
      </c>
      <c r="D193" s="26">
        <f t="shared" si="131"/>
        <v>0</v>
      </c>
      <c r="E193" s="26">
        <f t="shared" si="131"/>
        <v>3295.0419999999999</v>
      </c>
      <c r="F193" s="26">
        <f t="shared" si="131"/>
        <v>0</v>
      </c>
      <c r="G193" s="26">
        <f t="shared" si="131"/>
        <v>0</v>
      </c>
      <c r="H193" s="26">
        <f>I193+J193+K193+L193</f>
        <v>0</v>
      </c>
      <c r="I193" s="26">
        <f t="shared" si="132"/>
        <v>0</v>
      </c>
      <c r="J193" s="26">
        <f t="shared" si="132"/>
        <v>0</v>
      </c>
      <c r="K193" s="26">
        <f t="shared" si="132"/>
        <v>0</v>
      </c>
      <c r="L193" s="26">
        <f t="shared" si="132"/>
        <v>0</v>
      </c>
      <c r="M193" s="26">
        <f t="shared" si="111"/>
        <v>161517.6</v>
      </c>
      <c r="N193" s="26">
        <f t="shared" si="133"/>
        <v>83000</v>
      </c>
      <c r="O193" s="26">
        <f t="shared" si="133"/>
        <v>78517.600000000006</v>
      </c>
      <c r="P193" s="26">
        <f t="shared" si="133"/>
        <v>0</v>
      </c>
      <c r="Q193" s="26">
        <f t="shared" si="133"/>
        <v>0</v>
      </c>
      <c r="R193" s="26">
        <f t="shared" si="133"/>
        <v>0</v>
      </c>
      <c r="S193" s="26">
        <f t="shared" si="113"/>
        <v>161516.51300000001</v>
      </c>
      <c r="T193" s="26">
        <f t="shared" si="134"/>
        <v>82999.8</v>
      </c>
      <c r="U193" s="26">
        <f t="shared" si="134"/>
        <v>78516.713000000003</v>
      </c>
      <c r="V193" s="26">
        <f t="shared" si="134"/>
        <v>0</v>
      </c>
      <c r="W193" s="26">
        <f t="shared" si="134"/>
        <v>0</v>
      </c>
      <c r="X193" s="26">
        <f t="shared" si="134"/>
        <v>0</v>
      </c>
      <c r="Y193" s="26">
        <f t="shared" si="130"/>
        <v>158222.10800000001</v>
      </c>
      <c r="Z193" s="26">
        <f t="shared" si="135"/>
        <v>80462.778999999995</v>
      </c>
      <c r="AA193" s="26">
        <f t="shared" si="135"/>
        <v>77759.328999999998</v>
      </c>
      <c r="AB193" s="26">
        <f t="shared" si="135"/>
        <v>0</v>
      </c>
      <c r="AC193" s="26">
        <f t="shared" si="135"/>
        <v>0</v>
      </c>
      <c r="AD193" s="26">
        <f t="shared" si="135"/>
        <v>0</v>
      </c>
      <c r="AE193" s="27">
        <f>AF192+AG192+AH192+AI192</f>
        <v>0.63700000000000001</v>
      </c>
      <c r="AF193" s="26">
        <f t="shared" si="136"/>
        <v>0.2</v>
      </c>
      <c r="AG193" s="13">
        <f>AG194</f>
        <v>0.437</v>
      </c>
      <c r="AH193" s="26">
        <f t="shared" si="136"/>
        <v>0</v>
      </c>
      <c r="AI193" s="26">
        <f t="shared" si="136"/>
        <v>0</v>
      </c>
      <c r="AJ193" s="26">
        <f>AK193+AL193+AM193+AN193</f>
        <v>0</v>
      </c>
      <c r="AK193" s="26">
        <f t="shared" si="137"/>
        <v>0</v>
      </c>
      <c r="AL193" s="26">
        <f t="shared" si="137"/>
        <v>0</v>
      </c>
      <c r="AM193" s="26">
        <f t="shared" si="137"/>
        <v>0</v>
      </c>
      <c r="AN193" s="26">
        <f t="shared" si="137"/>
        <v>0</v>
      </c>
      <c r="AO193" s="33"/>
      <c r="AP193" s="33"/>
      <c r="AR193" s="17">
        <f t="shared" si="103"/>
        <v>-0.63700000000108048</v>
      </c>
      <c r="AS193" s="17">
        <f t="shared" si="102"/>
        <v>-0.63700000000000001</v>
      </c>
    </row>
    <row r="194" spans="1:48" s="30" customFormat="1" ht="75" x14ac:dyDescent="0.2">
      <c r="A194" s="18">
        <v>90</v>
      </c>
      <c r="B194" s="29" t="s">
        <v>197</v>
      </c>
      <c r="C194" s="14">
        <f>SUM(D194:G194)</f>
        <v>3295.0419999999999</v>
      </c>
      <c r="D194" s="14"/>
      <c r="E194" s="14">
        <v>3295.0419999999999</v>
      </c>
      <c r="F194" s="14"/>
      <c r="G194" s="14"/>
      <c r="H194" s="14">
        <f>SUM(I194:L194)</f>
        <v>0</v>
      </c>
      <c r="I194" s="14"/>
      <c r="J194" s="14"/>
      <c r="K194" s="14"/>
      <c r="L194" s="14"/>
      <c r="M194" s="13">
        <f t="shared" si="111"/>
        <v>161517.6</v>
      </c>
      <c r="N194" s="14">
        <v>83000</v>
      </c>
      <c r="O194" s="14">
        <v>78517.600000000006</v>
      </c>
      <c r="P194" s="14"/>
      <c r="Q194" s="14"/>
      <c r="R194" s="14"/>
      <c r="S194" s="13">
        <f t="shared" si="113"/>
        <v>161516.51300000001</v>
      </c>
      <c r="T194" s="14">
        <v>82999.8</v>
      </c>
      <c r="U194" s="14">
        <v>78516.713000000003</v>
      </c>
      <c r="V194" s="14"/>
      <c r="W194" s="14"/>
      <c r="X194" s="14"/>
      <c r="Y194" s="13">
        <f t="shared" si="130"/>
        <v>158222.10800000001</v>
      </c>
      <c r="Z194" s="14">
        <v>80462.778999999995</v>
      </c>
      <c r="AA194" s="14">
        <v>77759.328999999998</v>
      </c>
      <c r="AB194" s="14"/>
      <c r="AC194" s="14"/>
      <c r="AD194" s="14"/>
      <c r="AE194" s="14">
        <f>SUM(AF194:AI194)</f>
        <v>0.63700000000000001</v>
      </c>
      <c r="AF194" s="14">
        <v>0.2</v>
      </c>
      <c r="AG194" s="14">
        <v>0.437</v>
      </c>
      <c r="AH194" s="14"/>
      <c r="AI194" s="14"/>
      <c r="AJ194" s="13">
        <f>SUM(AK194:AN194)</f>
        <v>0</v>
      </c>
      <c r="AK194" s="14"/>
      <c r="AL194" s="14"/>
      <c r="AM194" s="14"/>
      <c r="AN194" s="14"/>
      <c r="AO194" s="20"/>
      <c r="AP194" s="20" t="s">
        <v>198</v>
      </c>
      <c r="AR194" s="17">
        <f t="shared" si="103"/>
        <v>-0.63700000000108048</v>
      </c>
      <c r="AS194" s="17">
        <f t="shared" si="102"/>
        <v>-0.63700000000000001</v>
      </c>
      <c r="AU194" s="45" t="s">
        <v>199</v>
      </c>
      <c r="AV194" s="45" t="s">
        <v>200</v>
      </c>
    </row>
    <row r="195" spans="1:48" s="46" customFormat="1" ht="35.25" customHeight="1" x14ac:dyDescent="0.2">
      <c r="A195" s="18"/>
      <c r="B195" s="12" t="s">
        <v>201</v>
      </c>
      <c r="C195" s="13">
        <f>SUM(D195:G195)</f>
        <v>5821.6920000000009</v>
      </c>
      <c r="D195" s="13">
        <f>D196+D227+D234+D245+D270+D285+D293</f>
        <v>0</v>
      </c>
      <c r="E195" s="13">
        <f>E196+E227+E234+E245+E270+E285+E293</f>
        <v>0</v>
      </c>
      <c r="F195" s="13">
        <f>F196+F227+F234+F245+F270+F285+F293</f>
        <v>5821.6920000000009</v>
      </c>
      <c r="G195" s="13">
        <f>G196+G227+G234+G245+G270+G285+G293</f>
        <v>0</v>
      </c>
      <c r="H195" s="13">
        <f>SUM(I195:L195)</f>
        <v>53.097000000000001</v>
      </c>
      <c r="I195" s="13">
        <f>I196+I227+I234+I245+I270+I285+I293</f>
        <v>0</v>
      </c>
      <c r="J195" s="13">
        <f>J196+J227+J234+J245+J270+J293</f>
        <v>30.849</v>
      </c>
      <c r="K195" s="13">
        <f>K196+K227+K234+K245+K270+K285+K293</f>
        <v>22.248000000000001</v>
      </c>
      <c r="L195" s="13">
        <f>L196+L227+L234+L245+L270+L285+L293</f>
        <v>0</v>
      </c>
      <c r="M195" s="13">
        <f>M196+M227+M234+M245+M270+M293</f>
        <v>3702599.763857645</v>
      </c>
      <c r="N195" s="13">
        <f t="shared" ref="N195:AN195" si="138">N196+N227+N234+N245+N270+N293</f>
        <v>1066953.7</v>
      </c>
      <c r="O195" s="13">
        <f t="shared" si="138"/>
        <v>2426343.1</v>
      </c>
      <c r="P195" s="13">
        <f t="shared" si="138"/>
        <v>0</v>
      </c>
      <c r="Q195" s="13">
        <f t="shared" si="138"/>
        <v>209302.96385764488</v>
      </c>
      <c r="R195" s="13">
        <f t="shared" si="138"/>
        <v>0</v>
      </c>
      <c r="S195" s="13">
        <f t="shared" si="138"/>
        <v>2101619.6809999999</v>
      </c>
      <c r="T195" s="13">
        <f t="shared" si="138"/>
        <v>667081.13399999996</v>
      </c>
      <c r="U195" s="13">
        <f t="shared" si="138"/>
        <v>1348279.7129999998</v>
      </c>
      <c r="V195" s="13">
        <f t="shared" si="138"/>
        <v>0</v>
      </c>
      <c r="W195" s="13">
        <f t="shared" si="138"/>
        <v>86258.834000000003</v>
      </c>
      <c r="X195" s="13">
        <f t="shared" si="138"/>
        <v>0</v>
      </c>
      <c r="Y195" s="13">
        <f t="shared" si="138"/>
        <v>2392211.193</v>
      </c>
      <c r="Z195" s="13">
        <f t="shared" si="138"/>
        <v>762276.39199999999</v>
      </c>
      <c r="AA195" s="13">
        <f t="shared" si="138"/>
        <v>1498242.172</v>
      </c>
      <c r="AB195" s="13">
        <f t="shared" si="138"/>
        <v>0</v>
      </c>
      <c r="AC195" s="13">
        <f t="shared" si="138"/>
        <v>131692.62900000002</v>
      </c>
      <c r="AD195" s="13">
        <f t="shared" si="138"/>
        <v>0</v>
      </c>
      <c r="AE195" s="14">
        <f t="shared" si="138"/>
        <v>308024.28799999994</v>
      </c>
      <c r="AF195" s="13">
        <f t="shared" si="138"/>
        <v>95195.258000000002</v>
      </c>
      <c r="AG195" s="13">
        <f t="shared" si="138"/>
        <v>181801.55200000008</v>
      </c>
      <c r="AH195" s="13">
        <f t="shared" si="138"/>
        <v>5622.2299999999977</v>
      </c>
      <c r="AI195" s="13">
        <f t="shared" si="138"/>
        <v>0</v>
      </c>
      <c r="AJ195" s="13">
        <f t="shared" si="138"/>
        <v>11664.181</v>
      </c>
      <c r="AK195" s="13">
        <f t="shared" si="138"/>
        <v>0</v>
      </c>
      <c r="AL195" s="13">
        <f t="shared" si="138"/>
        <v>11596.528</v>
      </c>
      <c r="AM195" s="13">
        <f t="shared" si="138"/>
        <v>67.653000000000006</v>
      </c>
      <c r="AN195" s="13">
        <f t="shared" si="138"/>
        <v>0</v>
      </c>
      <c r="AO195" s="20"/>
      <c r="AP195" s="20"/>
      <c r="AR195" s="17">
        <f t="shared" si="103"/>
        <v>-296360.10700000008</v>
      </c>
      <c r="AS195" s="17">
        <f t="shared" si="102"/>
        <v>-296360.10699999996</v>
      </c>
    </row>
    <row r="196" spans="1:48" s="16" customFormat="1" ht="63" customHeight="1" x14ac:dyDescent="0.2">
      <c r="A196" s="11"/>
      <c r="B196" s="12" t="s">
        <v>202</v>
      </c>
      <c r="C196" s="13">
        <f>D196+E196+F196+G196</f>
        <v>13.037000000000001</v>
      </c>
      <c r="D196" s="13">
        <f t="shared" ref="D196:G199" si="139">D197</f>
        <v>0</v>
      </c>
      <c r="E196" s="13">
        <f t="shared" si="139"/>
        <v>0</v>
      </c>
      <c r="F196" s="13">
        <f t="shared" si="139"/>
        <v>13.037000000000001</v>
      </c>
      <c r="G196" s="13">
        <f t="shared" si="139"/>
        <v>0</v>
      </c>
      <c r="H196" s="13">
        <f>I196+J196+K196+L196</f>
        <v>53.097000000000001</v>
      </c>
      <c r="I196" s="13">
        <f t="shared" ref="I196:L199" si="140">I197</f>
        <v>0</v>
      </c>
      <c r="J196" s="13">
        <f t="shared" si="140"/>
        <v>30.849</v>
      </c>
      <c r="K196" s="13">
        <f t="shared" si="140"/>
        <v>22.248000000000001</v>
      </c>
      <c r="L196" s="13">
        <f t="shared" si="140"/>
        <v>0</v>
      </c>
      <c r="M196" s="13">
        <f>M197+M223</f>
        <v>10190.302788142513</v>
      </c>
      <c r="N196" s="13">
        <f t="shared" ref="N196:AN196" si="141">N197+N223</f>
        <v>0</v>
      </c>
      <c r="O196" s="13">
        <f t="shared" si="141"/>
        <v>10129.200000000001</v>
      </c>
      <c r="P196" s="13">
        <f t="shared" si="141"/>
        <v>0</v>
      </c>
      <c r="Q196" s="13">
        <f t="shared" si="141"/>
        <v>61.102788142513084</v>
      </c>
      <c r="R196" s="13">
        <f t="shared" si="141"/>
        <v>0</v>
      </c>
      <c r="S196" s="13">
        <f t="shared" si="141"/>
        <v>73.406999999999996</v>
      </c>
      <c r="T196" s="13">
        <f t="shared" si="141"/>
        <v>0</v>
      </c>
      <c r="U196" s="13">
        <f t="shared" si="141"/>
        <v>0</v>
      </c>
      <c r="V196" s="13">
        <f t="shared" si="141"/>
        <v>0</v>
      </c>
      <c r="W196" s="13">
        <f t="shared" si="141"/>
        <v>73.406999999999996</v>
      </c>
      <c r="X196" s="13">
        <f t="shared" si="141"/>
        <v>0</v>
      </c>
      <c r="Y196" s="13">
        <f t="shared" si="141"/>
        <v>10228.711000000001</v>
      </c>
      <c r="Z196" s="13">
        <f t="shared" si="141"/>
        <v>0</v>
      </c>
      <c r="AA196" s="13">
        <f t="shared" si="141"/>
        <v>10145.614</v>
      </c>
      <c r="AB196" s="13">
        <f t="shared" si="141"/>
        <v>0</v>
      </c>
      <c r="AC196" s="13">
        <f t="shared" si="141"/>
        <v>83.096999999999994</v>
      </c>
      <c r="AD196" s="13">
        <f t="shared" si="141"/>
        <v>0</v>
      </c>
      <c r="AE196" s="13">
        <f t="shared" si="141"/>
        <v>10115.244000000001</v>
      </c>
      <c r="AF196" s="13">
        <f t="shared" si="141"/>
        <v>0</v>
      </c>
      <c r="AG196" s="13">
        <f t="shared" si="141"/>
        <v>10114.764999999999</v>
      </c>
      <c r="AH196" s="13">
        <f t="shared" si="141"/>
        <v>0.47899999999999998</v>
      </c>
      <c r="AI196" s="13">
        <f t="shared" si="141"/>
        <v>0</v>
      </c>
      <c r="AJ196" s="13">
        <f t="shared" si="141"/>
        <v>0</v>
      </c>
      <c r="AK196" s="13">
        <f t="shared" si="141"/>
        <v>0</v>
      </c>
      <c r="AL196" s="13">
        <f t="shared" si="141"/>
        <v>0</v>
      </c>
      <c r="AM196" s="13">
        <f t="shared" si="141"/>
        <v>0</v>
      </c>
      <c r="AN196" s="13">
        <f t="shared" si="141"/>
        <v>0</v>
      </c>
      <c r="AO196" s="15"/>
      <c r="AP196" s="15"/>
      <c r="AR196" s="17">
        <f t="shared" si="103"/>
        <v>-10115.244000000002</v>
      </c>
      <c r="AS196" s="17">
        <f t="shared" si="102"/>
        <v>-10115.244000000001</v>
      </c>
    </row>
    <row r="197" spans="1:48" s="16" customFormat="1" ht="75" customHeight="1" x14ac:dyDescent="0.2">
      <c r="A197" s="11"/>
      <c r="B197" s="22" t="s">
        <v>203</v>
      </c>
      <c r="C197" s="13">
        <f>D197+E197+F197+G197</f>
        <v>13.037000000000001</v>
      </c>
      <c r="D197" s="13">
        <f t="shared" si="139"/>
        <v>0</v>
      </c>
      <c r="E197" s="13">
        <f t="shared" si="139"/>
        <v>0</v>
      </c>
      <c r="F197" s="13">
        <f t="shared" si="139"/>
        <v>13.037000000000001</v>
      </c>
      <c r="G197" s="13">
        <f t="shared" si="139"/>
        <v>0</v>
      </c>
      <c r="H197" s="13">
        <f>I197+J197+K197+L197</f>
        <v>53.097000000000001</v>
      </c>
      <c r="I197" s="13">
        <f t="shared" si="140"/>
        <v>0</v>
      </c>
      <c r="J197" s="13">
        <f t="shared" si="140"/>
        <v>30.849</v>
      </c>
      <c r="K197" s="13">
        <f t="shared" si="140"/>
        <v>22.248000000000001</v>
      </c>
      <c r="L197" s="13">
        <f t="shared" si="140"/>
        <v>0</v>
      </c>
      <c r="M197" s="13">
        <f t="shared" si="111"/>
        <v>129.94278814251311</v>
      </c>
      <c r="N197" s="13">
        <f t="shared" ref="N197:X199" si="142">N198</f>
        <v>0</v>
      </c>
      <c r="O197" s="13">
        <f t="shared" si="142"/>
        <v>129.20000000000002</v>
      </c>
      <c r="P197" s="13">
        <f t="shared" si="142"/>
        <v>0</v>
      </c>
      <c r="Q197" s="13">
        <f t="shared" si="142"/>
        <v>0.74278814251308745</v>
      </c>
      <c r="R197" s="13">
        <f t="shared" si="142"/>
        <v>0</v>
      </c>
      <c r="S197" s="13">
        <f t="shared" si="113"/>
        <v>13.037000000000001</v>
      </c>
      <c r="T197" s="13">
        <f t="shared" si="142"/>
        <v>0</v>
      </c>
      <c r="U197" s="13">
        <f t="shared" si="142"/>
        <v>0</v>
      </c>
      <c r="V197" s="13">
        <f t="shared" si="142"/>
        <v>0</v>
      </c>
      <c r="W197" s="13">
        <f t="shared" si="142"/>
        <v>13.037000000000001</v>
      </c>
      <c r="X197" s="13">
        <f t="shared" si="142"/>
        <v>0</v>
      </c>
      <c r="Y197" s="13">
        <f t="shared" si="130"/>
        <v>168.34100000000001</v>
      </c>
      <c r="Z197" s="13">
        <f t="shared" ref="Z197:AD199" si="143">Z198</f>
        <v>0</v>
      </c>
      <c r="AA197" s="13">
        <f t="shared" si="143"/>
        <v>145.614</v>
      </c>
      <c r="AB197" s="13">
        <f t="shared" si="143"/>
        <v>0</v>
      </c>
      <c r="AC197" s="13">
        <f t="shared" si="143"/>
        <v>22.727</v>
      </c>
      <c r="AD197" s="13">
        <f t="shared" si="143"/>
        <v>0</v>
      </c>
      <c r="AE197" s="14">
        <f>AF197+AG197+AH197+AI197</f>
        <v>115.24399999999999</v>
      </c>
      <c r="AF197" s="13">
        <f t="shared" ref="AF197:AI199" si="144">AF198</f>
        <v>0</v>
      </c>
      <c r="AG197" s="13">
        <f>AG198</f>
        <v>114.76499999999999</v>
      </c>
      <c r="AH197" s="13">
        <f t="shared" si="144"/>
        <v>0.47899999999999998</v>
      </c>
      <c r="AI197" s="13">
        <f t="shared" si="144"/>
        <v>0</v>
      </c>
      <c r="AJ197" s="13">
        <f>AK197+AL197+AM197+AN197</f>
        <v>0</v>
      </c>
      <c r="AK197" s="13">
        <f t="shared" ref="AK197:AN199" si="145">AK198</f>
        <v>0</v>
      </c>
      <c r="AL197" s="13">
        <f t="shared" si="145"/>
        <v>0</v>
      </c>
      <c r="AM197" s="13">
        <f t="shared" si="145"/>
        <v>0</v>
      </c>
      <c r="AN197" s="13">
        <f t="shared" si="145"/>
        <v>0</v>
      </c>
      <c r="AO197" s="47"/>
      <c r="AP197" s="47"/>
      <c r="AR197" s="17">
        <f t="shared" si="103"/>
        <v>-115.244</v>
      </c>
      <c r="AS197" s="17">
        <f t="shared" si="102"/>
        <v>-115.24399999999999</v>
      </c>
    </row>
    <row r="198" spans="1:48" s="16" customFormat="1" ht="75.75" customHeight="1" x14ac:dyDescent="0.2">
      <c r="A198" s="11"/>
      <c r="B198" s="12" t="s">
        <v>204</v>
      </c>
      <c r="C198" s="13">
        <f>D198+E198+F198+G198</f>
        <v>13.037000000000001</v>
      </c>
      <c r="D198" s="13">
        <f t="shared" si="139"/>
        <v>0</v>
      </c>
      <c r="E198" s="13">
        <f t="shared" si="139"/>
        <v>0</v>
      </c>
      <c r="F198" s="13">
        <f t="shared" si="139"/>
        <v>13.037000000000001</v>
      </c>
      <c r="G198" s="13">
        <f t="shared" si="139"/>
        <v>0</v>
      </c>
      <c r="H198" s="13">
        <f>I198+J198+K198+L198</f>
        <v>53.097000000000001</v>
      </c>
      <c r="I198" s="13">
        <f t="shared" si="140"/>
        <v>0</v>
      </c>
      <c r="J198" s="13">
        <f t="shared" si="140"/>
        <v>30.849</v>
      </c>
      <c r="K198" s="13">
        <f t="shared" si="140"/>
        <v>22.248000000000001</v>
      </c>
      <c r="L198" s="13">
        <f t="shared" si="140"/>
        <v>0</v>
      </c>
      <c r="M198" s="13">
        <f t="shared" si="111"/>
        <v>129.94278814251311</v>
      </c>
      <c r="N198" s="13">
        <f t="shared" si="142"/>
        <v>0</v>
      </c>
      <c r="O198" s="13">
        <f t="shared" si="142"/>
        <v>129.20000000000002</v>
      </c>
      <c r="P198" s="13">
        <f t="shared" si="142"/>
        <v>0</v>
      </c>
      <c r="Q198" s="13">
        <f t="shared" si="142"/>
        <v>0.74278814251308745</v>
      </c>
      <c r="R198" s="13">
        <f t="shared" si="142"/>
        <v>0</v>
      </c>
      <c r="S198" s="13">
        <f t="shared" si="113"/>
        <v>13.037000000000001</v>
      </c>
      <c r="T198" s="13">
        <f t="shared" si="142"/>
        <v>0</v>
      </c>
      <c r="U198" s="13">
        <f t="shared" si="142"/>
        <v>0</v>
      </c>
      <c r="V198" s="13">
        <f t="shared" si="142"/>
        <v>0</v>
      </c>
      <c r="W198" s="13">
        <f t="shared" si="142"/>
        <v>13.037000000000001</v>
      </c>
      <c r="X198" s="13">
        <f t="shared" si="142"/>
        <v>0</v>
      </c>
      <c r="Y198" s="13">
        <f t="shared" si="130"/>
        <v>168.34100000000001</v>
      </c>
      <c r="Z198" s="13">
        <f t="shared" si="143"/>
        <v>0</v>
      </c>
      <c r="AA198" s="13">
        <f t="shared" si="143"/>
        <v>145.614</v>
      </c>
      <c r="AB198" s="13">
        <f t="shared" si="143"/>
        <v>0</v>
      </c>
      <c r="AC198" s="13">
        <f t="shared" si="143"/>
        <v>22.727</v>
      </c>
      <c r="AD198" s="13">
        <f t="shared" si="143"/>
        <v>0</v>
      </c>
      <c r="AE198" s="14">
        <f>AF198+AG198+AH198+AI198</f>
        <v>115.24399999999999</v>
      </c>
      <c r="AF198" s="13">
        <f t="shared" si="144"/>
        <v>0</v>
      </c>
      <c r="AG198" s="13">
        <f>AG199</f>
        <v>114.76499999999999</v>
      </c>
      <c r="AH198" s="13">
        <f t="shared" si="144"/>
        <v>0.47899999999999998</v>
      </c>
      <c r="AI198" s="13">
        <f t="shared" si="144"/>
        <v>0</v>
      </c>
      <c r="AJ198" s="13">
        <f>AK198+AL198+AM198+AN198</f>
        <v>0</v>
      </c>
      <c r="AK198" s="13">
        <f t="shared" si="145"/>
        <v>0</v>
      </c>
      <c r="AL198" s="13">
        <f t="shared" si="145"/>
        <v>0</v>
      </c>
      <c r="AM198" s="13">
        <f t="shared" si="145"/>
        <v>0</v>
      </c>
      <c r="AN198" s="13">
        <f t="shared" si="145"/>
        <v>0</v>
      </c>
      <c r="AO198" s="47"/>
      <c r="AP198" s="47"/>
      <c r="AR198" s="17">
        <f t="shared" si="103"/>
        <v>-115.244</v>
      </c>
      <c r="AS198" s="17">
        <f t="shared" si="102"/>
        <v>-115.24399999999999</v>
      </c>
    </row>
    <row r="199" spans="1:48" s="48" customFormat="1" ht="92.25" customHeight="1" x14ac:dyDescent="0.2">
      <c r="A199" s="24"/>
      <c r="B199" s="25" t="s">
        <v>205</v>
      </c>
      <c r="C199" s="27">
        <f>SUM(D199:G199)</f>
        <v>13.037000000000001</v>
      </c>
      <c r="D199" s="27">
        <f t="shared" si="139"/>
        <v>0</v>
      </c>
      <c r="E199" s="27">
        <f t="shared" si="139"/>
        <v>0</v>
      </c>
      <c r="F199" s="27">
        <f t="shared" si="139"/>
        <v>13.037000000000001</v>
      </c>
      <c r="G199" s="27">
        <f t="shared" si="139"/>
        <v>0</v>
      </c>
      <c r="H199" s="27">
        <f>SUM(I199:L199)</f>
        <v>53.097000000000001</v>
      </c>
      <c r="I199" s="27">
        <f t="shared" si="140"/>
        <v>0</v>
      </c>
      <c r="J199" s="27">
        <f t="shared" si="140"/>
        <v>30.849</v>
      </c>
      <c r="K199" s="27">
        <f t="shared" si="140"/>
        <v>22.248000000000001</v>
      </c>
      <c r="L199" s="27">
        <f t="shared" si="140"/>
        <v>0</v>
      </c>
      <c r="M199" s="26">
        <f t="shared" si="111"/>
        <v>129.94278814251311</v>
      </c>
      <c r="N199" s="27">
        <f t="shared" si="142"/>
        <v>0</v>
      </c>
      <c r="O199" s="27">
        <f t="shared" si="142"/>
        <v>129.20000000000002</v>
      </c>
      <c r="P199" s="27">
        <f t="shared" si="142"/>
        <v>0</v>
      </c>
      <c r="Q199" s="27">
        <f t="shared" si="142"/>
        <v>0.74278814251308745</v>
      </c>
      <c r="R199" s="27">
        <f t="shared" si="142"/>
        <v>0</v>
      </c>
      <c r="S199" s="26">
        <f t="shared" si="113"/>
        <v>13.037000000000001</v>
      </c>
      <c r="T199" s="27">
        <f t="shared" si="142"/>
        <v>0</v>
      </c>
      <c r="U199" s="27">
        <f t="shared" si="142"/>
        <v>0</v>
      </c>
      <c r="V199" s="27">
        <f t="shared" si="142"/>
        <v>0</v>
      </c>
      <c r="W199" s="27">
        <f t="shared" si="142"/>
        <v>13.037000000000001</v>
      </c>
      <c r="X199" s="27">
        <f t="shared" si="142"/>
        <v>0</v>
      </c>
      <c r="Y199" s="26">
        <f t="shared" si="130"/>
        <v>168.34100000000001</v>
      </c>
      <c r="Z199" s="27">
        <f t="shared" si="143"/>
        <v>0</v>
      </c>
      <c r="AA199" s="27">
        <f t="shared" si="143"/>
        <v>145.614</v>
      </c>
      <c r="AB199" s="27">
        <f t="shared" si="143"/>
        <v>0</v>
      </c>
      <c r="AC199" s="27">
        <f t="shared" si="143"/>
        <v>22.727</v>
      </c>
      <c r="AD199" s="27">
        <f t="shared" si="143"/>
        <v>0</v>
      </c>
      <c r="AE199" s="27">
        <f>SUM(AF199:AI199)</f>
        <v>115.24399999999999</v>
      </c>
      <c r="AF199" s="27">
        <f t="shared" si="144"/>
        <v>0</v>
      </c>
      <c r="AG199" s="13">
        <f>AG200</f>
        <v>114.76499999999999</v>
      </c>
      <c r="AH199" s="27">
        <f t="shared" si="144"/>
        <v>0.47899999999999998</v>
      </c>
      <c r="AI199" s="27">
        <f t="shared" si="144"/>
        <v>0</v>
      </c>
      <c r="AJ199" s="26">
        <f>SUM(AK199:AN199)</f>
        <v>0</v>
      </c>
      <c r="AK199" s="27">
        <f t="shared" si="145"/>
        <v>0</v>
      </c>
      <c r="AL199" s="27">
        <f t="shared" si="145"/>
        <v>0</v>
      </c>
      <c r="AM199" s="27">
        <f t="shared" si="145"/>
        <v>0</v>
      </c>
      <c r="AN199" s="27">
        <f t="shared" si="145"/>
        <v>0</v>
      </c>
      <c r="AO199" s="35"/>
      <c r="AP199" s="35"/>
      <c r="AR199" s="17">
        <f t="shared" si="103"/>
        <v>-115.244</v>
      </c>
      <c r="AS199" s="17">
        <f t="shared" si="102"/>
        <v>-115.24399999999999</v>
      </c>
    </row>
    <row r="200" spans="1:48" s="2" customFormat="1" ht="60" x14ac:dyDescent="0.2">
      <c r="A200" s="18"/>
      <c r="B200" s="29" t="s">
        <v>206</v>
      </c>
      <c r="C200" s="14">
        <f>SUM(D200:G200)</f>
        <v>13.037000000000001</v>
      </c>
      <c r="D200" s="14">
        <f>SUM(D202:D222)</f>
        <v>0</v>
      </c>
      <c r="E200" s="14">
        <f>SUM(E202:E222)</f>
        <v>0</v>
      </c>
      <c r="F200" s="14">
        <f>SUM(F202:F222)</f>
        <v>13.037000000000001</v>
      </c>
      <c r="G200" s="14">
        <f>SUM(G202:G222)</f>
        <v>0</v>
      </c>
      <c r="H200" s="14">
        <f>SUM(I200:L200)</f>
        <v>53.097000000000001</v>
      </c>
      <c r="I200" s="14">
        <f>SUM(I202:I222)</f>
        <v>0</v>
      </c>
      <c r="J200" s="14">
        <f>SUM(J202:J222)</f>
        <v>30.849</v>
      </c>
      <c r="K200" s="14">
        <f>SUM(K202:K222)</f>
        <v>22.248000000000001</v>
      </c>
      <c r="L200" s="14">
        <f>SUM(L202:L222)</f>
        <v>0</v>
      </c>
      <c r="M200" s="13">
        <f>N200+O200+P200+Q200+R200</f>
        <v>129.94278814251311</v>
      </c>
      <c r="N200" s="14">
        <f>SUM(N202:N222)</f>
        <v>0</v>
      </c>
      <c r="O200" s="14">
        <f>SUM(O202:O222)</f>
        <v>129.20000000000002</v>
      </c>
      <c r="P200" s="14">
        <f>SUM(P202:P222)</f>
        <v>0</v>
      </c>
      <c r="Q200" s="14">
        <f>SUM(Q202:Q222)</f>
        <v>0.74278814251308745</v>
      </c>
      <c r="R200" s="14">
        <f>SUM(R202:R222)</f>
        <v>0</v>
      </c>
      <c r="S200" s="13">
        <f>T200+U200+V200+W200+X200</f>
        <v>13.037000000000001</v>
      </c>
      <c r="T200" s="14">
        <f>SUM(T202:T222)</f>
        <v>0</v>
      </c>
      <c r="U200" s="14">
        <f>SUM(U202:U222)</f>
        <v>0</v>
      </c>
      <c r="V200" s="14">
        <f>SUM(V202:V222)</f>
        <v>0</v>
      </c>
      <c r="W200" s="14">
        <f>SUM(W202:W222)</f>
        <v>13.037000000000001</v>
      </c>
      <c r="X200" s="14">
        <f>SUM(X202:X222)</f>
        <v>0</v>
      </c>
      <c r="Y200" s="13">
        <f t="shared" si="130"/>
        <v>168.34100000000001</v>
      </c>
      <c r="Z200" s="14">
        <f>SUM(Z202:Z222)</f>
        <v>0</v>
      </c>
      <c r="AA200" s="14">
        <f>SUM(AA202:AA222)</f>
        <v>145.614</v>
      </c>
      <c r="AB200" s="14">
        <f>SUM(AB202:AB222)</f>
        <v>0</v>
      </c>
      <c r="AC200" s="14">
        <f>SUM(AC202:AC222)</f>
        <v>22.727</v>
      </c>
      <c r="AD200" s="14">
        <f>SUM(AD202:AD222)</f>
        <v>0</v>
      </c>
      <c r="AE200" s="14">
        <f>SUM(AF200:AI200)</f>
        <v>115.24399999999999</v>
      </c>
      <c r="AF200" s="14">
        <f>SUM(AF202:AF222)</f>
        <v>0</v>
      </c>
      <c r="AG200" s="13">
        <f>AG214+AG215+AG216+AG217+AG218+AG219+AG220+AG221+AG222</f>
        <v>114.76499999999999</v>
      </c>
      <c r="AH200" s="13">
        <f t="shared" ref="AH200:AN200" si="146">AH214+AH215+AH216+AH217+AH218+AH219+AH220+AH221+AH222</f>
        <v>0.47899999999999998</v>
      </c>
      <c r="AI200" s="13">
        <f t="shared" si="146"/>
        <v>0</v>
      </c>
      <c r="AJ200" s="13">
        <f t="shared" si="146"/>
        <v>0</v>
      </c>
      <c r="AK200" s="13">
        <f t="shared" si="146"/>
        <v>0</v>
      </c>
      <c r="AL200" s="13">
        <f t="shared" si="146"/>
        <v>0</v>
      </c>
      <c r="AM200" s="13">
        <f t="shared" si="146"/>
        <v>0</v>
      </c>
      <c r="AN200" s="13">
        <f t="shared" si="146"/>
        <v>0</v>
      </c>
      <c r="AO200" s="20"/>
      <c r="AP200" s="20"/>
      <c r="AR200" s="17">
        <f t="shared" si="103"/>
        <v>-115.244</v>
      </c>
      <c r="AS200" s="17">
        <f t="shared" si="102"/>
        <v>-115.24399999999999</v>
      </c>
    </row>
    <row r="201" spans="1:48" s="2" customFormat="1" ht="15.75" x14ac:dyDescent="0.2">
      <c r="A201" s="18"/>
      <c r="B201" s="29" t="s">
        <v>207</v>
      </c>
      <c r="C201" s="14"/>
      <c r="D201" s="14"/>
      <c r="E201" s="14"/>
      <c r="F201" s="14"/>
      <c r="G201" s="14"/>
      <c r="H201" s="14"/>
      <c r="I201" s="14"/>
      <c r="J201" s="14"/>
      <c r="K201" s="14"/>
      <c r="L201" s="14"/>
      <c r="M201" s="13"/>
      <c r="N201" s="14"/>
      <c r="O201" s="14"/>
      <c r="P201" s="14"/>
      <c r="Q201" s="14"/>
      <c r="R201" s="14"/>
      <c r="S201" s="13"/>
      <c r="T201" s="14"/>
      <c r="U201" s="14"/>
      <c r="V201" s="14"/>
      <c r="W201" s="14"/>
      <c r="X201" s="14"/>
      <c r="Y201" s="13"/>
      <c r="Z201" s="14"/>
      <c r="AA201" s="14"/>
      <c r="AB201" s="14"/>
      <c r="AC201" s="14"/>
      <c r="AD201" s="14"/>
      <c r="AE201" s="14"/>
      <c r="AF201" s="14"/>
      <c r="AG201" s="13">
        <f t="shared" si="101"/>
        <v>0</v>
      </c>
      <c r="AH201" s="14"/>
      <c r="AI201" s="14"/>
      <c r="AJ201" s="13"/>
      <c r="AK201" s="14"/>
      <c r="AL201" s="14"/>
      <c r="AM201" s="14"/>
      <c r="AN201" s="14"/>
      <c r="AO201" s="20"/>
      <c r="AP201" s="20"/>
      <c r="AR201" s="17">
        <f t="shared" si="103"/>
        <v>0</v>
      </c>
      <c r="AS201" s="17">
        <f t="shared" si="102"/>
        <v>0</v>
      </c>
    </row>
    <row r="202" spans="1:48" s="2" customFormat="1" ht="90" hidden="1" x14ac:dyDescent="0.2">
      <c r="A202" s="18"/>
      <c r="B202" s="29" t="s">
        <v>208</v>
      </c>
      <c r="C202" s="14">
        <f t="shared" ref="C202:C222" si="147">SUM(D202:G202)</f>
        <v>0</v>
      </c>
      <c r="D202" s="14"/>
      <c r="E202" s="14"/>
      <c r="F202" s="14"/>
      <c r="G202" s="14"/>
      <c r="H202" s="14">
        <f t="shared" ref="H202:H222" si="148">SUM(I202:L202)</f>
        <v>0</v>
      </c>
      <c r="I202" s="14"/>
      <c r="J202" s="14"/>
      <c r="K202" s="14"/>
      <c r="L202" s="14"/>
      <c r="M202" s="13">
        <f t="shared" ref="M202:M231" si="149">N202+O202+P202+Q202+R202</f>
        <v>0</v>
      </c>
      <c r="N202" s="14"/>
      <c r="O202" s="14"/>
      <c r="P202" s="14"/>
      <c r="Q202" s="14"/>
      <c r="R202" s="14"/>
      <c r="S202" s="13">
        <f t="shared" ref="S202:S231" si="150">T202+U202+V202+W202+X202</f>
        <v>0</v>
      </c>
      <c r="T202" s="14"/>
      <c r="U202" s="14"/>
      <c r="V202" s="14"/>
      <c r="W202" s="14"/>
      <c r="X202" s="14"/>
      <c r="Y202" s="13">
        <f t="shared" si="130"/>
        <v>0</v>
      </c>
      <c r="Z202" s="14"/>
      <c r="AA202" s="14"/>
      <c r="AB202" s="14"/>
      <c r="AC202" s="14"/>
      <c r="AD202" s="14"/>
      <c r="AE202" s="14">
        <f t="shared" ref="AE202:AE222" si="151">SUM(AF202:AI202)</f>
        <v>0</v>
      </c>
      <c r="AF202" s="14"/>
      <c r="AG202" s="13">
        <f t="shared" si="101"/>
        <v>0</v>
      </c>
      <c r="AH202" s="14"/>
      <c r="AI202" s="14"/>
      <c r="AJ202" s="13">
        <f t="shared" ref="AJ202:AJ222" si="152">SUM(AK202:AN202)</f>
        <v>0</v>
      </c>
      <c r="AK202" s="14"/>
      <c r="AL202" s="14"/>
      <c r="AM202" s="14"/>
      <c r="AN202" s="14"/>
      <c r="AO202" s="20"/>
      <c r="AP202" s="20"/>
      <c r="AR202" s="17">
        <f t="shared" si="103"/>
        <v>0</v>
      </c>
      <c r="AS202" s="17">
        <f t="shared" si="102"/>
        <v>0</v>
      </c>
    </row>
    <row r="203" spans="1:48" s="2" customFormat="1" ht="90" hidden="1" x14ac:dyDescent="0.2">
      <c r="A203" s="18"/>
      <c r="B203" s="29" t="s">
        <v>209</v>
      </c>
      <c r="C203" s="14">
        <f t="shared" si="147"/>
        <v>0</v>
      </c>
      <c r="D203" s="14"/>
      <c r="E203" s="14"/>
      <c r="F203" s="14"/>
      <c r="G203" s="14"/>
      <c r="H203" s="14">
        <f t="shared" si="148"/>
        <v>0</v>
      </c>
      <c r="I203" s="14"/>
      <c r="J203" s="14"/>
      <c r="K203" s="14"/>
      <c r="L203" s="14"/>
      <c r="M203" s="13">
        <f t="shared" si="149"/>
        <v>0</v>
      </c>
      <c r="N203" s="14"/>
      <c r="O203" s="14"/>
      <c r="P203" s="14"/>
      <c r="Q203" s="14"/>
      <c r="R203" s="14"/>
      <c r="S203" s="13">
        <f t="shared" si="150"/>
        <v>0</v>
      </c>
      <c r="T203" s="14"/>
      <c r="U203" s="14"/>
      <c r="V203" s="14"/>
      <c r="W203" s="14"/>
      <c r="X203" s="14"/>
      <c r="Y203" s="13">
        <f t="shared" si="130"/>
        <v>0</v>
      </c>
      <c r="Z203" s="14"/>
      <c r="AA203" s="14"/>
      <c r="AB203" s="14"/>
      <c r="AC203" s="14"/>
      <c r="AD203" s="14"/>
      <c r="AE203" s="14">
        <f t="shared" si="151"/>
        <v>0</v>
      </c>
      <c r="AF203" s="14"/>
      <c r="AG203" s="13">
        <f t="shared" si="101"/>
        <v>0</v>
      </c>
      <c r="AH203" s="14"/>
      <c r="AI203" s="14"/>
      <c r="AJ203" s="13">
        <f t="shared" si="152"/>
        <v>0</v>
      </c>
      <c r="AK203" s="14"/>
      <c r="AL203" s="14"/>
      <c r="AM203" s="14"/>
      <c r="AN203" s="14"/>
      <c r="AO203" s="20"/>
      <c r="AP203" s="20"/>
      <c r="AR203" s="17">
        <f t="shared" si="103"/>
        <v>0</v>
      </c>
      <c r="AS203" s="17">
        <f t="shared" si="102"/>
        <v>0</v>
      </c>
    </row>
    <row r="204" spans="1:48" s="2" customFormat="1" ht="90.75" hidden="1" customHeight="1" x14ac:dyDescent="0.2">
      <c r="A204" s="18"/>
      <c r="B204" s="29" t="s">
        <v>210</v>
      </c>
      <c r="C204" s="14">
        <f t="shared" si="147"/>
        <v>0</v>
      </c>
      <c r="D204" s="14"/>
      <c r="E204" s="14"/>
      <c r="F204" s="14"/>
      <c r="G204" s="14"/>
      <c r="H204" s="14">
        <f t="shared" si="148"/>
        <v>0</v>
      </c>
      <c r="I204" s="14"/>
      <c r="J204" s="14"/>
      <c r="K204" s="14"/>
      <c r="L204" s="14"/>
      <c r="M204" s="13">
        <f t="shared" si="149"/>
        <v>0</v>
      </c>
      <c r="N204" s="14"/>
      <c r="O204" s="14"/>
      <c r="P204" s="14"/>
      <c r="Q204" s="14"/>
      <c r="R204" s="14"/>
      <c r="S204" s="13">
        <f t="shared" si="150"/>
        <v>0</v>
      </c>
      <c r="T204" s="14"/>
      <c r="U204" s="14"/>
      <c r="V204" s="14"/>
      <c r="W204" s="14"/>
      <c r="X204" s="14"/>
      <c r="Y204" s="13">
        <f t="shared" si="130"/>
        <v>0</v>
      </c>
      <c r="Z204" s="14"/>
      <c r="AA204" s="14"/>
      <c r="AB204" s="14"/>
      <c r="AC204" s="14"/>
      <c r="AD204" s="14"/>
      <c r="AE204" s="14">
        <f t="shared" si="151"/>
        <v>0</v>
      </c>
      <c r="AF204" s="14"/>
      <c r="AG204" s="13">
        <f t="shared" si="101"/>
        <v>0</v>
      </c>
      <c r="AH204" s="14"/>
      <c r="AI204" s="14"/>
      <c r="AJ204" s="13">
        <f t="shared" si="152"/>
        <v>0</v>
      </c>
      <c r="AK204" s="14"/>
      <c r="AL204" s="14"/>
      <c r="AM204" s="14"/>
      <c r="AN204" s="14"/>
      <c r="AO204" s="20"/>
      <c r="AP204" s="20"/>
      <c r="AR204" s="17">
        <f t="shared" si="103"/>
        <v>0</v>
      </c>
      <c r="AS204" s="17">
        <f t="shared" si="102"/>
        <v>0</v>
      </c>
    </row>
    <row r="205" spans="1:48" s="2" customFormat="1" ht="90" hidden="1" x14ac:dyDescent="0.2">
      <c r="A205" s="18"/>
      <c r="B205" s="29" t="s">
        <v>211</v>
      </c>
      <c r="C205" s="14">
        <f t="shared" si="147"/>
        <v>0</v>
      </c>
      <c r="D205" s="14"/>
      <c r="E205" s="14"/>
      <c r="F205" s="14"/>
      <c r="G205" s="14"/>
      <c r="H205" s="14">
        <f t="shared" si="148"/>
        <v>0</v>
      </c>
      <c r="I205" s="14"/>
      <c r="J205" s="14"/>
      <c r="K205" s="14"/>
      <c r="L205" s="14"/>
      <c r="M205" s="13">
        <f t="shared" si="149"/>
        <v>0</v>
      </c>
      <c r="N205" s="14"/>
      <c r="O205" s="14"/>
      <c r="P205" s="14"/>
      <c r="Q205" s="14"/>
      <c r="R205" s="14"/>
      <c r="S205" s="13">
        <f t="shared" si="150"/>
        <v>0</v>
      </c>
      <c r="T205" s="14"/>
      <c r="U205" s="14"/>
      <c r="V205" s="14"/>
      <c r="W205" s="14"/>
      <c r="X205" s="14"/>
      <c r="Y205" s="13">
        <f t="shared" si="130"/>
        <v>0</v>
      </c>
      <c r="Z205" s="14"/>
      <c r="AA205" s="14"/>
      <c r="AB205" s="14"/>
      <c r="AC205" s="14"/>
      <c r="AD205" s="14"/>
      <c r="AE205" s="14">
        <f t="shared" si="151"/>
        <v>0</v>
      </c>
      <c r="AF205" s="14"/>
      <c r="AG205" s="13">
        <f t="shared" si="101"/>
        <v>0</v>
      </c>
      <c r="AH205" s="14"/>
      <c r="AI205" s="14"/>
      <c r="AJ205" s="13">
        <f t="shared" si="152"/>
        <v>0</v>
      </c>
      <c r="AK205" s="14"/>
      <c r="AL205" s="14"/>
      <c r="AM205" s="14"/>
      <c r="AN205" s="14"/>
      <c r="AO205" s="20"/>
      <c r="AP205" s="20"/>
      <c r="AR205" s="17">
        <f t="shared" si="103"/>
        <v>0</v>
      </c>
      <c r="AS205" s="17">
        <f t="shared" si="102"/>
        <v>0</v>
      </c>
    </row>
    <row r="206" spans="1:48" s="2" customFormat="1" ht="90" hidden="1" x14ac:dyDescent="0.2">
      <c r="A206" s="18"/>
      <c r="B206" s="29" t="s">
        <v>212</v>
      </c>
      <c r="C206" s="14">
        <f t="shared" si="147"/>
        <v>0</v>
      </c>
      <c r="D206" s="14"/>
      <c r="E206" s="14"/>
      <c r="F206" s="14"/>
      <c r="G206" s="14"/>
      <c r="H206" s="14">
        <f t="shared" si="148"/>
        <v>0</v>
      </c>
      <c r="I206" s="14"/>
      <c r="J206" s="14"/>
      <c r="K206" s="14"/>
      <c r="L206" s="14"/>
      <c r="M206" s="13">
        <f t="shared" si="149"/>
        <v>0</v>
      </c>
      <c r="N206" s="14"/>
      <c r="O206" s="14"/>
      <c r="P206" s="14"/>
      <c r="Q206" s="14"/>
      <c r="R206" s="14"/>
      <c r="S206" s="13">
        <f t="shared" si="150"/>
        <v>0</v>
      </c>
      <c r="T206" s="14"/>
      <c r="U206" s="14"/>
      <c r="V206" s="14"/>
      <c r="W206" s="14"/>
      <c r="X206" s="14"/>
      <c r="Y206" s="13">
        <f t="shared" si="130"/>
        <v>0</v>
      </c>
      <c r="Z206" s="14"/>
      <c r="AA206" s="14"/>
      <c r="AB206" s="14"/>
      <c r="AC206" s="14"/>
      <c r="AD206" s="14"/>
      <c r="AE206" s="14">
        <f t="shared" si="151"/>
        <v>0</v>
      </c>
      <c r="AF206" s="14"/>
      <c r="AG206" s="13">
        <f t="shared" si="101"/>
        <v>0</v>
      </c>
      <c r="AH206" s="14"/>
      <c r="AI206" s="14"/>
      <c r="AJ206" s="13">
        <f t="shared" si="152"/>
        <v>0</v>
      </c>
      <c r="AK206" s="14"/>
      <c r="AL206" s="14"/>
      <c r="AM206" s="14"/>
      <c r="AN206" s="14"/>
      <c r="AO206" s="20"/>
      <c r="AP206" s="20"/>
      <c r="AR206" s="17">
        <f t="shared" si="103"/>
        <v>0</v>
      </c>
      <c r="AS206" s="17">
        <f t="shared" si="102"/>
        <v>0</v>
      </c>
    </row>
    <row r="207" spans="1:48" s="2" customFormat="1" ht="105" hidden="1" x14ac:dyDescent="0.2">
      <c r="A207" s="18"/>
      <c r="B207" s="29" t="s">
        <v>213</v>
      </c>
      <c r="C207" s="14">
        <f t="shared" si="147"/>
        <v>0</v>
      </c>
      <c r="D207" s="14"/>
      <c r="E207" s="14"/>
      <c r="F207" s="14"/>
      <c r="G207" s="14"/>
      <c r="H207" s="14">
        <f t="shared" si="148"/>
        <v>0</v>
      </c>
      <c r="I207" s="14"/>
      <c r="J207" s="14"/>
      <c r="K207" s="14"/>
      <c r="L207" s="14"/>
      <c r="M207" s="13">
        <f t="shared" si="149"/>
        <v>0</v>
      </c>
      <c r="N207" s="14"/>
      <c r="O207" s="14"/>
      <c r="P207" s="14"/>
      <c r="Q207" s="14"/>
      <c r="R207" s="14"/>
      <c r="S207" s="13">
        <f t="shared" si="150"/>
        <v>0</v>
      </c>
      <c r="T207" s="14"/>
      <c r="U207" s="14"/>
      <c r="V207" s="14"/>
      <c r="W207" s="14"/>
      <c r="X207" s="14"/>
      <c r="Y207" s="13">
        <f t="shared" si="130"/>
        <v>0</v>
      </c>
      <c r="Z207" s="14"/>
      <c r="AA207" s="14"/>
      <c r="AB207" s="14"/>
      <c r="AC207" s="14"/>
      <c r="AD207" s="14"/>
      <c r="AE207" s="14">
        <f t="shared" si="151"/>
        <v>0</v>
      </c>
      <c r="AF207" s="14"/>
      <c r="AG207" s="13">
        <f t="shared" si="101"/>
        <v>0</v>
      </c>
      <c r="AH207" s="14"/>
      <c r="AI207" s="14"/>
      <c r="AJ207" s="13">
        <f t="shared" si="152"/>
        <v>0</v>
      </c>
      <c r="AK207" s="14"/>
      <c r="AL207" s="14"/>
      <c r="AM207" s="14"/>
      <c r="AN207" s="14"/>
      <c r="AO207" s="20"/>
      <c r="AP207" s="20"/>
      <c r="AR207" s="17">
        <f t="shared" si="103"/>
        <v>0</v>
      </c>
      <c r="AS207" s="17">
        <f t="shared" si="102"/>
        <v>0</v>
      </c>
    </row>
    <row r="208" spans="1:48" s="2" customFormat="1" ht="90" hidden="1" x14ac:dyDescent="0.2">
      <c r="A208" s="18"/>
      <c r="B208" s="29" t="s">
        <v>214</v>
      </c>
      <c r="C208" s="14">
        <f t="shared" si="147"/>
        <v>0</v>
      </c>
      <c r="D208" s="14"/>
      <c r="E208" s="14"/>
      <c r="F208" s="14"/>
      <c r="G208" s="14"/>
      <c r="H208" s="14">
        <f t="shared" si="148"/>
        <v>0</v>
      </c>
      <c r="I208" s="14"/>
      <c r="J208" s="14"/>
      <c r="K208" s="14"/>
      <c r="L208" s="14"/>
      <c r="M208" s="13">
        <f t="shared" si="149"/>
        <v>0</v>
      </c>
      <c r="N208" s="14"/>
      <c r="O208" s="14"/>
      <c r="P208" s="14"/>
      <c r="Q208" s="14"/>
      <c r="R208" s="14"/>
      <c r="S208" s="13">
        <f t="shared" si="150"/>
        <v>0</v>
      </c>
      <c r="T208" s="14"/>
      <c r="U208" s="14"/>
      <c r="V208" s="14"/>
      <c r="W208" s="14"/>
      <c r="X208" s="14"/>
      <c r="Y208" s="13">
        <f t="shared" si="130"/>
        <v>0</v>
      </c>
      <c r="Z208" s="14"/>
      <c r="AA208" s="14"/>
      <c r="AB208" s="14"/>
      <c r="AC208" s="14"/>
      <c r="AD208" s="14"/>
      <c r="AE208" s="14">
        <f t="shared" si="151"/>
        <v>0</v>
      </c>
      <c r="AF208" s="14"/>
      <c r="AG208" s="13">
        <f t="shared" si="101"/>
        <v>0</v>
      </c>
      <c r="AH208" s="14"/>
      <c r="AI208" s="14"/>
      <c r="AJ208" s="13">
        <f t="shared" si="152"/>
        <v>0</v>
      </c>
      <c r="AK208" s="14"/>
      <c r="AL208" s="14"/>
      <c r="AM208" s="14"/>
      <c r="AN208" s="14"/>
      <c r="AO208" s="20"/>
      <c r="AP208" s="20"/>
      <c r="AR208" s="17">
        <f t="shared" si="103"/>
        <v>0</v>
      </c>
      <c r="AS208" s="17">
        <f t="shared" si="102"/>
        <v>0</v>
      </c>
    </row>
    <row r="209" spans="1:45" s="2" customFormat="1" ht="90" hidden="1" x14ac:dyDescent="0.2">
      <c r="A209" s="18"/>
      <c r="B209" s="29" t="s">
        <v>215</v>
      </c>
      <c r="C209" s="14">
        <f t="shared" si="147"/>
        <v>0</v>
      </c>
      <c r="D209" s="14"/>
      <c r="E209" s="14"/>
      <c r="F209" s="14"/>
      <c r="G209" s="14"/>
      <c r="H209" s="14">
        <f t="shared" si="148"/>
        <v>0</v>
      </c>
      <c r="I209" s="14"/>
      <c r="J209" s="14"/>
      <c r="K209" s="14"/>
      <c r="L209" s="14"/>
      <c r="M209" s="13">
        <f t="shared" si="149"/>
        <v>0</v>
      </c>
      <c r="N209" s="14"/>
      <c r="O209" s="14"/>
      <c r="P209" s="14"/>
      <c r="Q209" s="14"/>
      <c r="R209" s="14"/>
      <c r="S209" s="13">
        <f t="shared" si="150"/>
        <v>0</v>
      </c>
      <c r="T209" s="14"/>
      <c r="U209" s="14"/>
      <c r="V209" s="14"/>
      <c r="W209" s="14"/>
      <c r="X209" s="14"/>
      <c r="Y209" s="13">
        <f t="shared" si="130"/>
        <v>0</v>
      </c>
      <c r="Z209" s="14"/>
      <c r="AA209" s="14"/>
      <c r="AB209" s="14"/>
      <c r="AC209" s="14"/>
      <c r="AD209" s="14"/>
      <c r="AE209" s="14">
        <f t="shared" si="151"/>
        <v>0</v>
      </c>
      <c r="AF209" s="14"/>
      <c r="AG209" s="13">
        <f t="shared" si="101"/>
        <v>0</v>
      </c>
      <c r="AH209" s="14"/>
      <c r="AI209" s="14"/>
      <c r="AJ209" s="13">
        <f t="shared" si="152"/>
        <v>0</v>
      </c>
      <c r="AK209" s="14"/>
      <c r="AL209" s="14"/>
      <c r="AM209" s="14"/>
      <c r="AN209" s="14"/>
      <c r="AO209" s="20"/>
      <c r="AP209" s="20"/>
      <c r="AR209" s="17">
        <f t="shared" si="103"/>
        <v>0</v>
      </c>
      <c r="AS209" s="17">
        <f t="shared" si="102"/>
        <v>0</v>
      </c>
    </row>
    <row r="210" spans="1:45" s="2" customFormat="1" ht="105" hidden="1" x14ac:dyDescent="0.2">
      <c r="A210" s="18"/>
      <c r="B210" s="29" t="s">
        <v>216</v>
      </c>
      <c r="C210" s="14">
        <f t="shared" si="147"/>
        <v>0</v>
      </c>
      <c r="D210" s="14"/>
      <c r="E210" s="14"/>
      <c r="F210" s="14"/>
      <c r="G210" s="14"/>
      <c r="H210" s="14">
        <f t="shared" si="148"/>
        <v>0</v>
      </c>
      <c r="I210" s="14"/>
      <c r="J210" s="14"/>
      <c r="K210" s="14"/>
      <c r="L210" s="14"/>
      <c r="M210" s="13">
        <f t="shared" si="149"/>
        <v>0</v>
      </c>
      <c r="N210" s="14"/>
      <c r="O210" s="14"/>
      <c r="P210" s="14"/>
      <c r="Q210" s="14"/>
      <c r="R210" s="14"/>
      <c r="S210" s="13">
        <f t="shared" si="150"/>
        <v>0</v>
      </c>
      <c r="T210" s="14"/>
      <c r="U210" s="14"/>
      <c r="V210" s="14"/>
      <c r="W210" s="14"/>
      <c r="X210" s="14"/>
      <c r="Y210" s="13">
        <f t="shared" si="130"/>
        <v>0</v>
      </c>
      <c r="Z210" s="14"/>
      <c r="AA210" s="14"/>
      <c r="AB210" s="14"/>
      <c r="AC210" s="14"/>
      <c r="AD210" s="14"/>
      <c r="AE210" s="14">
        <f t="shared" si="151"/>
        <v>0</v>
      </c>
      <c r="AF210" s="14"/>
      <c r="AG210" s="13">
        <f t="shared" si="101"/>
        <v>0</v>
      </c>
      <c r="AH210" s="14"/>
      <c r="AI210" s="14"/>
      <c r="AJ210" s="13">
        <f t="shared" si="152"/>
        <v>0</v>
      </c>
      <c r="AK210" s="14"/>
      <c r="AL210" s="14"/>
      <c r="AM210" s="14"/>
      <c r="AN210" s="14"/>
      <c r="AO210" s="20"/>
      <c r="AP210" s="20"/>
      <c r="AR210" s="17">
        <f t="shared" si="103"/>
        <v>0</v>
      </c>
      <c r="AS210" s="17">
        <f t="shared" si="102"/>
        <v>0</v>
      </c>
    </row>
    <row r="211" spans="1:45" s="2" customFormat="1" ht="90" hidden="1" x14ac:dyDescent="0.2">
      <c r="A211" s="18"/>
      <c r="B211" s="29" t="s">
        <v>217</v>
      </c>
      <c r="C211" s="14">
        <f t="shared" si="147"/>
        <v>0</v>
      </c>
      <c r="D211" s="14"/>
      <c r="E211" s="14"/>
      <c r="F211" s="14"/>
      <c r="G211" s="14"/>
      <c r="H211" s="14">
        <f t="shared" si="148"/>
        <v>0</v>
      </c>
      <c r="I211" s="14"/>
      <c r="J211" s="14"/>
      <c r="K211" s="14"/>
      <c r="L211" s="14"/>
      <c r="M211" s="13">
        <f t="shared" si="149"/>
        <v>0</v>
      </c>
      <c r="N211" s="14"/>
      <c r="O211" s="14"/>
      <c r="P211" s="14"/>
      <c r="Q211" s="14"/>
      <c r="R211" s="14"/>
      <c r="S211" s="13">
        <f t="shared" si="150"/>
        <v>0</v>
      </c>
      <c r="T211" s="14"/>
      <c r="U211" s="14"/>
      <c r="V211" s="14"/>
      <c r="W211" s="14"/>
      <c r="X211" s="14"/>
      <c r="Y211" s="13">
        <f t="shared" si="130"/>
        <v>0</v>
      </c>
      <c r="Z211" s="14"/>
      <c r="AA211" s="14"/>
      <c r="AB211" s="14"/>
      <c r="AC211" s="14"/>
      <c r="AD211" s="14"/>
      <c r="AE211" s="14">
        <f t="shared" si="151"/>
        <v>0</v>
      </c>
      <c r="AF211" s="14"/>
      <c r="AG211" s="13">
        <f t="shared" si="101"/>
        <v>0</v>
      </c>
      <c r="AH211" s="14"/>
      <c r="AI211" s="14"/>
      <c r="AJ211" s="13">
        <f t="shared" si="152"/>
        <v>0</v>
      </c>
      <c r="AK211" s="14"/>
      <c r="AL211" s="14"/>
      <c r="AM211" s="14"/>
      <c r="AN211" s="14"/>
      <c r="AO211" s="20"/>
      <c r="AP211" s="20"/>
      <c r="AR211" s="17">
        <f t="shared" si="103"/>
        <v>0</v>
      </c>
      <c r="AS211" s="17">
        <f t="shared" si="102"/>
        <v>0</v>
      </c>
    </row>
    <row r="212" spans="1:45" s="2" customFormat="1" ht="90" hidden="1" x14ac:dyDescent="0.2">
      <c r="A212" s="18"/>
      <c r="B212" s="29" t="s">
        <v>218</v>
      </c>
      <c r="C212" s="14">
        <f t="shared" si="147"/>
        <v>0</v>
      </c>
      <c r="D212" s="14"/>
      <c r="E212" s="14"/>
      <c r="F212" s="14"/>
      <c r="G212" s="14"/>
      <c r="H212" s="14">
        <f t="shared" si="148"/>
        <v>0</v>
      </c>
      <c r="I212" s="14"/>
      <c r="J212" s="14"/>
      <c r="K212" s="14"/>
      <c r="L212" s="14"/>
      <c r="M212" s="13">
        <f t="shared" si="149"/>
        <v>0</v>
      </c>
      <c r="N212" s="14"/>
      <c r="O212" s="14"/>
      <c r="P212" s="14"/>
      <c r="Q212" s="14"/>
      <c r="R212" s="14"/>
      <c r="S212" s="13">
        <f t="shared" si="150"/>
        <v>0</v>
      </c>
      <c r="T212" s="14"/>
      <c r="U212" s="14"/>
      <c r="V212" s="14"/>
      <c r="W212" s="14"/>
      <c r="X212" s="14"/>
      <c r="Y212" s="13">
        <f t="shared" si="130"/>
        <v>0</v>
      </c>
      <c r="Z212" s="14"/>
      <c r="AA212" s="14"/>
      <c r="AB212" s="14"/>
      <c r="AC212" s="14"/>
      <c r="AD212" s="14"/>
      <c r="AE212" s="14">
        <f t="shared" si="151"/>
        <v>0</v>
      </c>
      <c r="AF212" s="14"/>
      <c r="AG212" s="13">
        <f t="shared" si="101"/>
        <v>0</v>
      </c>
      <c r="AH212" s="14"/>
      <c r="AI212" s="14"/>
      <c r="AJ212" s="13">
        <f t="shared" si="152"/>
        <v>0</v>
      </c>
      <c r="AK212" s="14"/>
      <c r="AL212" s="14"/>
      <c r="AM212" s="14"/>
      <c r="AN212" s="14"/>
      <c r="AO212" s="20"/>
      <c r="AP212" s="20"/>
      <c r="AR212" s="17">
        <f t="shared" si="103"/>
        <v>0</v>
      </c>
      <c r="AS212" s="17">
        <f t="shared" si="102"/>
        <v>0</v>
      </c>
    </row>
    <row r="213" spans="1:45" s="2" customFormat="1" ht="90" hidden="1" x14ac:dyDescent="0.2">
      <c r="A213" s="18"/>
      <c r="B213" s="29" t="s">
        <v>219</v>
      </c>
      <c r="C213" s="14">
        <f t="shared" si="147"/>
        <v>0</v>
      </c>
      <c r="D213" s="14"/>
      <c r="E213" s="14"/>
      <c r="F213" s="14"/>
      <c r="G213" s="14"/>
      <c r="H213" s="14">
        <f t="shared" si="148"/>
        <v>0</v>
      </c>
      <c r="I213" s="14"/>
      <c r="J213" s="14"/>
      <c r="K213" s="14"/>
      <c r="L213" s="14"/>
      <c r="M213" s="13">
        <f t="shared" si="149"/>
        <v>0</v>
      </c>
      <c r="N213" s="14"/>
      <c r="O213" s="14"/>
      <c r="P213" s="14"/>
      <c r="Q213" s="14"/>
      <c r="R213" s="14"/>
      <c r="S213" s="13">
        <f t="shared" si="150"/>
        <v>0</v>
      </c>
      <c r="T213" s="14"/>
      <c r="U213" s="14"/>
      <c r="V213" s="14"/>
      <c r="W213" s="14"/>
      <c r="X213" s="14"/>
      <c r="Y213" s="13">
        <f t="shared" si="130"/>
        <v>0</v>
      </c>
      <c r="Z213" s="14"/>
      <c r="AA213" s="14"/>
      <c r="AB213" s="14"/>
      <c r="AC213" s="14"/>
      <c r="AD213" s="14"/>
      <c r="AE213" s="14">
        <f t="shared" si="151"/>
        <v>0</v>
      </c>
      <c r="AF213" s="14"/>
      <c r="AG213" s="13">
        <f t="shared" si="101"/>
        <v>0</v>
      </c>
      <c r="AH213" s="14"/>
      <c r="AI213" s="14"/>
      <c r="AJ213" s="13">
        <f t="shared" si="152"/>
        <v>0</v>
      </c>
      <c r="AK213" s="14"/>
      <c r="AL213" s="14"/>
      <c r="AM213" s="14"/>
      <c r="AN213" s="14"/>
      <c r="AO213" s="20"/>
      <c r="AP213" s="20"/>
      <c r="AR213" s="17">
        <f t="shared" si="103"/>
        <v>0</v>
      </c>
      <c r="AS213" s="17">
        <f t="shared" si="102"/>
        <v>0</v>
      </c>
    </row>
    <row r="214" spans="1:45" s="2" customFormat="1" ht="90" x14ac:dyDescent="0.2">
      <c r="A214" s="18">
        <v>91</v>
      </c>
      <c r="B214" s="29" t="s">
        <v>220</v>
      </c>
      <c r="C214" s="14">
        <f t="shared" si="147"/>
        <v>13.037000000000001</v>
      </c>
      <c r="D214" s="14"/>
      <c r="E214" s="14"/>
      <c r="F214" s="14">
        <v>13.037000000000001</v>
      </c>
      <c r="G214" s="14"/>
      <c r="H214" s="14">
        <f t="shared" si="148"/>
        <v>26.675000000000001</v>
      </c>
      <c r="I214" s="14"/>
      <c r="J214" s="14">
        <v>26.408000000000001</v>
      </c>
      <c r="K214" s="14">
        <v>0.26700000000000002</v>
      </c>
      <c r="L214" s="14"/>
      <c r="M214" s="13">
        <f t="shared" si="149"/>
        <v>35.613682092555329</v>
      </c>
      <c r="N214" s="14"/>
      <c r="O214" s="14">
        <v>35.4</v>
      </c>
      <c r="P214" s="14"/>
      <c r="Q214" s="14">
        <f>O214*0.6/99.4</f>
        <v>0.21368209255533197</v>
      </c>
      <c r="R214" s="14"/>
      <c r="S214" s="13">
        <f t="shared" si="150"/>
        <v>13.037000000000001</v>
      </c>
      <c r="T214" s="14"/>
      <c r="U214" s="14"/>
      <c r="V214" s="14"/>
      <c r="W214" s="14">
        <v>13.037000000000001</v>
      </c>
      <c r="X214" s="14"/>
      <c r="Y214" s="13">
        <f t="shared" si="130"/>
        <v>88.664000000000001</v>
      </c>
      <c r="Z214" s="14"/>
      <c r="AA214" s="14">
        <v>88.040999999999997</v>
      </c>
      <c r="AB214" s="14"/>
      <c r="AC214" s="14">
        <v>0.623</v>
      </c>
      <c r="AD214" s="14"/>
      <c r="AE214" s="14">
        <f t="shared" si="151"/>
        <v>61.988999999999997</v>
      </c>
      <c r="AF214" s="14"/>
      <c r="AG214" s="13">
        <f>AA214-U214-J214</f>
        <v>61.632999999999996</v>
      </c>
      <c r="AH214" s="14">
        <v>0.35599999999999998</v>
      </c>
      <c r="AI214" s="14"/>
      <c r="AJ214" s="13">
        <f t="shared" si="152"/>
        <v>0</v>
      </c>
      <c r="AK214" s="14"/>
      <c r="AL214" s="14"/>
      <c r="AM214" s="14"/>
      <c r="AN214" s="14"/>
      <c r="AO214" s="20"/>
      <c r="AP214" s="20"/>
      <c r="AR214" s="17">
        <f t="shared" si="103"/>
        <v>-61.988999999999997</v>
      </c>
      <c r="AS214" s="17">
        <f t="shared" si="102"/>
        <v>-61.988999999999997</v>
      </c>
    </row>
    <row r="215" spans="1:45" s="2" customFormat="1" ht="90" x14ac:dyDescent="0.2">
      <c r="A215" s="18">
        <v>92</v>
      </c>
      <c r="B215" s="29" t="s">
        <v>221</v>
      </c>
      <c r="C215" s="14">
        <f t="shared" si="147"/>
        <v>0</v>
      </c>
      <c r="D215" s="14"/>
      <c r="E215" s="14"/>
      <c r="F215" s="14"/>
      <c r="G215" s="14"/>
      <c r="H215" s="14">
        <f t="shared" si="148"/>
        <v>7.2839999999999998</v>
      </c>
      <c r="I215" s="14"/>
      <c r="J215" s="14"/>
      <c r="K215" s="14">
        <v>7.2839999999999998</v>
      </c>
      <c r="L215" s="14"/>
      <c r="M215" s="13">
        <f t="shared" si="149"/>
        <v>13.453815261044177</v>
      </c>
      <c r="N215" s="14"/>
      <c r="O215" s="14">
        <v>13.4</v>
      </c>
      <c r="P215" s="14"/>
      <c r="Q215" s="14">
        <f>O215*0.4/99.6</f>
        <v>5.3815261044176714E-2</v>
      </c>
      <c r="R215" s="14"/>
      <c r="S215" s="13">
        <f t="shared" si="150"/>
        <v>0</v>
      </c>
      <c r="T215" s="14"/>
      <c r="U215" s="14"/>
      <c r="V215" s="14"/>
      <c r="W215" s="14"/>
      <c r="X215" s="14"/>
      <c r="Y215" s="13">
        <f t="shared" si="130"/>
        <v>7.2839999999999998</v>
      </c>
      <c r="Z215" s="14"/>
      <c r="AA215" s="14"/>
      <c r="AB215" s="14"/>
      <c r="AC215" s="14">
        <v>7.2839999999999998</v>
      </c>
      <c r="AD215" s="14"/>
      <c r="AE215" s="14">
        <f t="shared" si="151"/>
        <v>0</v>
      </c>
      <c r="AF215" s="14"/>
      <c r="AG215" s="13">
        <f t="shared" ref="AG215:AG292" si="153">AA215+E215-U215-J215</f>
        <v>0</v>
      </c>
      <c r="AH215" s="14"/>
      <c r="AI215" s="14"/>
      <c r="AJ215" s="13">
        <f t="shared" si="152"/>
        <v>0</v>
      </c>
      <c r="AK215" s="14"/>
      <c r="AL215" s="14"/>
      <c r="AM215" s="14"/>
      <c r="AN215" s="14"/>
      <c r="AO215" s="20"/>
      <c r="AP215" s="20"/>
      <c r="AR215" s="17">
        <f t="shared" si="103"/>
        <v>0</v>
      </c>
      <c r="AS215" s="17">
        <f t="shared" si="102"/>
        <v>0</v>
      </c>
    </row>
    <row r="216" spans="1:45" s="2" customFormat="1" ht="90" x14ac:dyDescent="0.2">
      <c r="A216" s="18">
        <v>93</v>
      </c>
      <c r="B216" s="29" t="s">
        <v>222</v>
      </c>
      <c r="C216" s="14">
        <f t="shared" ref="C216" si="154">SUM(D216:G216)</f>
        <v>0</v>
      </c>
      <c r="D216" s="14"/>
      <c r="E216" s="14"/>
      <c r="F216" s="14"/>
      <c r="G216" s="14"/>
      <c r="H216" s="14">
        <f t="shared" si="148"/>
        <v>4.9909999999999997</v>
      </c>
      <c r="I216" s="14"/>
      <c r="J216" s="14">
        <v>4.4409999999999998</v>
      </c>
      <c r="K216" s="14">
        <v>0.55000000000000004</v>
      </c>
      <c r="L216" s="14"/>
      <c r="M216" s="13">
        <f t="shared" si="149"/>
        <v>13.413413413413414</v>
      </c>
      <c r="N216" s="14"/>
      <c r="O216" s="14">
        <v>13.4</v>
      </c>
      <c r="P216" s="14"/>
      <c r="Q216" s="14">
        <f>O216*0.1/99.9</f>
        <v>1.3413413413413414E-2</v>
      </c>
      <c r="R216" s="14"/>
      <c r="S216" s="13">
        <f t="shared" si="150"/>
        <v>0</v>
      </c>
      <c r="T216" s="14"/>
      <c r="U216" s="14"/>
      <c r="V216" s="14"/>
      <c r="W216" s="14"/>
      <c r="X216" s="14"/>
      <c r="Y216" s="13">
        <f t="shared" si="130"/>
        <v>18.303999999999998</v>
      </c>
      <c r="Z216" s="14"/>
      <c r="AA216" s="14">
        <v>17.744</v>
      </c>
      <c r="AB216" s="14"/>
      <c r="AC216" s="14">
        <v>0.56000000000000005</v>
      </c>
      <c r="AD216" s="14"/>
      <c r="AE216" s="14">
        <f t="shared" si="151"/>
        <v>13.313000000000001</v>
      </c>
      <c r="AF216" s="14"/>
      <c r="AG216" s="13">
        <f>AA216-J216</f>
        <v>13.303000000000001</v>
      </c>
      <c r="AH216" s="14">
        <f>AC216-K216</f>
        <v>1.0000000000000009E-2</v>
      </c>
      <c r="AI216" s="14"/>
      <c r="AJ216" s="13">
        <f t="shared" si="152"/>
        <v>0</v>
      </c>
      <c r="AK216" s="14"/>
      <c r="AL216" s="14"/>
      <c r="AM216" s="14"/>
      <c r="AN216" s="14"/>
      <c r="AO216" s="20"/>
      <c r="AP216" s="20"/>
      <c r="AR216" s="17">
        <f t="shared" si="103"/>
        <v>-13.312999999999999</v>
      </c>
      <c r="AS216" s="17">
        <f t="shared" si="102"/>
        <v>-13.313000000000001</v>
      </c>
    </row>
    <row r="217" spans="1:45" s="2" customFormat="1" ht="96.75" customHeight="1" x14ac:dyDescent="0.2">
      <c r="A217" s="18">
        <v>94</v>
      </c>
      <c r="B217" s="29" t="s">
        <v>223</v>
      </c>
      <c r="C217" s="14">
        <f t="shared" si="147"/>
        <v>0</v>
      </c>
      <c r="D217" s="14"/>
      <c r="E217" s="14"/>
      <c r="F217" s="14"/>
      <c r="G217" s="14"/>
      <c r="H217" s="14">
        <f t="shared" si="148"/>
        <v>0</v>
      </c>
      <c r="I217" s="14"/>
      <c r="J217" s="14"/>
      <c r="K217" s="14"/>
      <c r="L217" s="14"/>
      <c r="M217" s="13">
        <f t="shared" si="149"/>
        <v>13.453815261044177</v>
      </c>
      <c r="N217" s="14"/>
      <c r="O217" s="14">
        <v>13.4</v>
      </c>
      <c r="P217" s="14"/>
      <c r="Q217" s="14">
        <f>O217*0.4/99.6</f>
        <v>5.3815261044176714E-2</v>
      </c>
      <c r="R217" s="14"/>
      <c r="S217" s="13">
        <f t="shared" si="150"/>
        <v>0</v>
      </c>
      <c r="T217" s="14"/>
      <c r="U217" s="14"/>
      <c r="V217" s="14"/>
      <c r="W217" s="14"/>
      <c r="X217" s="14"/>
      <c r="Y217" s="13">
        <f t="shared" si="130"/>
        <v>13.314</v>
      </c>
      <c r="Z217" s="14"/>
      <c r="AA217" s="14">
        <v>13.271000000000001</v>
      </c>
      <c r="AB217" s="14"/>
      <c r="AC217" s="14">
        <v>4.2999999999999997E-2</v>
      </c>
      <c r="AD217" s="14"/>
      <c r="AE217" s="14">
        <f t="shared" si="151"/>
        <v>13.314</v>
      </c>
      <c r="AF217" s="14"/>
      <c r="AG217" s="13">
        <v>13.271000000000001</v>
      </c>
      <c r="AH217" s="14">
        <v>4.2999999999999997E-2</v>
      </c>
      <c r="AI217" s="14"/>
      <c r="AJ217" s="13">
        <f t="shared" si="152"/>
        <v>0</v>
      </c>
      <c r="AK217" s="14"/>
      <c r="AL217" s="14"/>
      <c r="AM217" s="14"/>
      <c r="AN217" s="14"/>
      <c r="AO217" s="20"/>
      <c r="AP217" s="20"/>
      <c r="AR217" s="17">
        <f t="shared" si="103"/>
        <v>-13.314</v>
      </c>
      <c r="AS217" s="17">
        <f t="shared" si="102"/>
        <v>-13.314</v>
      </c>
    </row>
    <row r="218" spans="1:45" s="2" customFormat="1" ht="90" x14ac:dyDescent="0.2">
      <c r="A218" s="18">
        <v>95</v>
      </c>
      <c r="B218" s="29" t="s">
        <v>224</v>
      </c>
      <c r="C218" s="14">
        <f t="shared" ref="C218" si="155">SUM(D218:G218)</f>
        <v>0</v>
      </c>
      <c r="D218" s="14"/>
      <c r="E218" s="14"/>
      <c r="F218" s="14"/>
      <c r="G218" s="14"/>
      <c r="H218" s="14">
        <f t="shared" ref="H218" si="156">SUM(I218:L218)</f>
        <v>7.2839999999999998</v>
      </c>
      <c r="I218" s="14"/>
      <c r="J218" s="14"/>
      <c r="K218" s="14">
        <v>7.2839999999999998</v>
      </c>
      <c r="L218" s="14"/>
      <c r="M218" s="13">
        <f t="shared" si="149"/>
        <v>0</v>
      </c>
      <c r="N218" s="14"/>
      <c r="O218" s="14"/>
      <c r="P218" s="14"/>
      <c r="Q218" s="14"/>
      <c r="R218" s="14"/>
      <c r="S218" s="13">
        <f t="shared" si="150"/>
        <v>0</v>
      </c>
      <c r="T218" s="14"/>
      <c r="U218" s="14"/>
      <c r="V218" s="14"/>
      <c r="W218" s="14"/>
      <c r="X218" s="14"/>
      <c r="Y218" s="13">
        <f t="shared" si="130"/>
        <v>7.2839999999999998</v>
      </c>
      <c r="Z218" s="14"/>
      <c r="AA218" s="14"/>
      <c r="AB218" s="14"/>
      <c r="AC218" s="14">
        <v>7.2839999999999998</v>
      </c>
      <c r="AD218" s="14"/>
      <c r="AE218" s="14">
        <f t="shared" si="151"/>
        <v>0</v>
      </c>
      <c r="AF218" s="14"/>
      <c r="AG218" s="13">
        <f t="shared" ref="AG218" si="157">AA218+E218-U218-J218</f>
        <v>0</v>
      </c>
      <c r="AH218" s="14"/>
      <c r="AI218" s="14"/>
      <c r="AJ218" s="13">
        <f t="shared" si="152"/>
        <v>0</v>
      </c>
      <c r="AK218" s="14"/>
      <c r="AL218" s="14"/>
      <c r="AM218" s="14"/>
      <c r="AN218" s="14"/>
      <c r="AO218" s="20"/>
      <c r="AP218" s="20"/>
      <c r="AR218" s="17">
        <f t="shared" si="103"/>
        <v>0</v>
      </c>
      <c r="AS218" s="17">
        <f t="shared" si="102"/>
        <v>0</v>
      </c>
    </row>
    <row r="219" spans="1:45" s="2" customFormat="1" ht="93" customHeight="1" x14ac:dyDescent="0.2">
      <c r="A219" s="18">
        <v>96</v>
      </c>
      <c r="B219" s="29" t="s">
        <v>225</v>
      </c>
      <c r="C219" s="14">
        <f t="shared" si="147"/>
        <v>0</v>
      </c>
      <c r="D219" s="14"/>
      <c r="E219" s="14"/>
      <c r="F219" s="14"/>
      <c r="G219" s="14"/>
      <c r="H219" s="14">
        <f t="shared" si="148"/>
        <v>0</v>
      </c>
      <c r="I219" s="14"/>
      <c r="J219" s="14"/>
      <c r="K219" s="14"/>
      <c r="L219" s="14"/>
      <c r="M219" s="13">
        <f t="shared" si="149"/>
        <v>13.673469387755102</v>
      </c>
      <c r="N219" s="14"/>
      <c r="O219" s="14">
        <v>13.4</v>
      </c>
      <c r="P219" s="14"/>
      <c r="Q219" s="14">
        <f>O219*2/98</f>
        <v>0.27346938775510204</v>
      </c>
      <c r="R219" s="14"/>
      <c r="S219" s="13">
        <f t="shared" si="150"/>
        <v>0</v>
      </c>
      <c r="T219" s="14"/>
      <c r="U219" s="14"/>
      <c r="V219" s="14"/>
      <c r="W219" s="14"/>
      <c r="X219" s="14"/>
      <c r="Y219" s="13">
        <f t="shared" si="130"/>
        <v>0</v>
      </c>
      <c r="Z219" s="14"/>
      <c r="AA219" s="14"/>
      <c r="AB219" s="14"/>
      <c r="AC219" s="14"/>
      <c r="AD219" s="14"/>
      <c r="AE219" s="14">
        <f t="shared" si="151"/>
        <v>0</v>
      </c>
      <c r="AF219" s="14"/>
      <c r="AG219" s="13">
        <f t="shared" si="153"/>
        <v>0</v>
      </c>
      <c r="AH219" s="14"/>
      <c r="AI219" s="14"/>
      <c r="AJ219" s="13">
        <f t="shared" si="152"/>
        <v>0</v>
      </c>
      <c r="AK219" s="14"/>
      <c r="AL219" s="14"/>
      <c r="AM219" s="14"/>
      <c r="AN219" s="14"/>
      <c r="AO219" s="20"/>
      <c r="AP219" s="20"/>
      <c r="AR219" s="17">
        <f t="shared" si="103"/>
        <v>0</v>
      </c>
      <c r="AS219" s="17">
        <f t="shared" si="102"/>
        <v>0</v>
      </c>
    </row>
    <row r="220" spans="1:45" s="2" customFormat="1" ht="90" x14ac:dyDescent="0.2">
      <c r="A220" s="18">
        <v>97</v>
      </c>
      <c r="B220" s="29" t="s">
        <v>226</v>
      </c>
      <c r="C220" s="14">
        <f t="shared" si="147"/>
        <v>0</v>
      </c>
      <c r="D220" s="14"/>
      <c r="E220" s="14"/>
      <c r="F220" s="14"/>
      <c r="G220" s="14"/>
      <c r="H220" s="14">
        <f t="shared" si="148"/>
        <v>6.3129999999999997</v>
      </c>
      <c r="I220" s="14"/>
      <c r="J220" s="14"/>
      <c r="K220" s="14">
        <v>6.3129999999999997</v>
      </c>
      <c r="L220" s="14"/>
      <c r="M220" s="13">
        <f t="shared" si="149"/>
        <v>13.42685370741483</v>
      </c>
      <c r="N220" s="14"/>
      <c r="O220" s="14">
        <v>13.4</v>
      </c>
      <c r="P220" s="14"/>
      <c r="Q220" s="14">
        <f>O220*0.2/99.8</f>
        <v>2.6853707414829661E-2</v>
      </c>
      <c r="R220" s="14"/>
      <c r="S220" s="13">
        <f t="shared" si="150"/>
        <v>0</v>
      </c>
      <c r="T220" s="14"/>
      <c r="U220" s="14"/>
      <c r="V220" s="14"/>
      <c r="W220" s="14"/>
      <c r="X220" s="14"/>
      <c r="Y220" s="13">
        <f t="shared" si="130"/>
        <v>6.3129999999999997</v>
      </c>
      <c r="Z220" s="14"/>
      <c r="AA220" s="14"/>
      <c r="AB220" s="14"/>
      <c r="AC220" s="14">
        <v>6.3129999999999997</v>
      </c>
      <c r="AD220" s="14"/>
      <c r="AE220" s="14">
        <f t="shared" si="151"/>
        <v>0</v>
      </c>
      <c r="AF220" s="14"/>
      <c r="AG220" s="13">
        <f t="shared" si="153"/>
        <v>0</v>
      </c>
      <c r="AH220" s="14"/>
      <c r="AI220" s="14"/>
      <c r="AJ220" s="13">
        <f t="shared" si="152"/>
        <v>0</v>
      </c>
      <c r="AK220" s="14"/>
      <c r="AL220" s="14"/>
      <c r="AM220" s="14"/>
      <c r="AN220" s="14"/>
      <c r="AO220" s="20"/>
      <c r="AP220" s="20"/>
      <c r="AR220" s="17">
        <f t="shared" si="103"/>
        <v>0</v>
      </c>
      <c r="AS220" s="17">
        <f t="shared" si="102"/>
        <v>0</v>
      </c>
    </row>
    <row r="221" spans="1:45" s="2" customFormat="1" ht="90" x14ac:dyDescent="0.2">
      <c r="A221" s="18">
        <v>98</v>
      </c>
      <c r="B221" s="29" t="s">
        <v>227</v>
      </c>
      <c r="C221" s="14">
        <f t="shared" ref="C221" si="158">SUM(D221:G221)</f>
        <v>0</v>
      </c>
      <c r="D221" s="14"/>
      <c r="E221" s="14"/>
      <c r="F221" s="14"/>
      <c r="G221" s="14"/>
      <c r="H221" s="14">
        <f t="shared" ref="H221" si="159">SUM(I221:L221)</f>
        <v>0.55000000000000004</v>
      </c>
      <c r="I221" s="14"/>
      <c r="J221" s="14"/>
      <c r="K221" s="14">
        <v>0.55000000000000004</v>
      </c>
      <c r="L221" s="14"/>
      <c r="M221" s="13">
        <f t="shared" si="149"/>
        <v>13.42685370741483</v>
      </c>
      <c r="N221" s="14"/>
      <c r="O221" s="14">
        <v>13.4</v>
      </c>
      <c r="P221" s="14"/>
      <c r="Q221" s="14">
        <f>O221*0.2/99.8</f>
        <v>2.6853707414829661E-2</v>
      </c>
      <c r="R221" s="14"/>
      <c r="S221" s="13">
        <f t="shared" si="150"/>
        <v>0</v>
      </c>
      <c r="T221" s="14"/>
      <c r="U221" s="14"/>
      <c r="V221" s="14"/>
      <c r="W221" s="14"/>
      <c r="X221" s="14"/>
      <c r="Y221" s="13">
        <f t="shared" si="130"/>
        <v>13.864000000000001</v>
      </c>
      <c r="Z221" s="14"/>
      <c r="AA221" s="14">
        <v>13.294</v>
      </c>
      <c r="AB221" s="14"/>
      <c r="AC221" s="14">
        <v>0.56999999999999995</v>
      </c>
      <c r="AD221" s="14"/>
      <c r="AE221" s="14">
        <f t="shared" si="151"/>
        <v>13.314</v>
      </c>
      <c r="AF221" s="14"/>
      <c r="AG221" s="13">
        <f t="shared" si="153"/>
        <v>13.294</v>
      </c>
      <c r="AH221" s="14">
        <v>0.02</v>
      </c>
      <c r="AI221" s="14"/>
      <c r="AJ221" s="13">
        <f t="shared" si="152"/>
        <v>0</v>
      </c>
      <c r="AK221" s="14"/>
      <c r="AL221" s="14"/>
      <c r="AM221" s="14"/>
      <c r="AN221" s="14"/>
      <c r="AO221" s="20"/>
      <c r="AP221" s="20"/>
      <c r="AR221" s="17">
        <f t="shared" si="103"/>
        <v>-13.314</v>
      </c>
      <c r="AS221" s="17">
        <f t="shared" si="102"/>
        <v>-13.314</v>
      </c>
    </row>
    <row r="222" spans="1:45" s="2" customFormat="1" ht="79.5" customHeight="1" x14ac:dyDescent="0.2">
      <c r="A222" s="18">
        <v>99</v>
      </c>
      <c r="B222" s="29" t="s">
        <v>228</v>
      </c>
      <c r="C222" s="14">
        <f t="shared" si="147"/>
        <v>0</v>
      </c>
      <c r="D222" s="14"/>
      <c r="E222" s="14"/>
      <c r="F222" s="14"/>
      <c r="G222" s="14"/>
      <c r="H222" s="14">
        <f t="shared" si="148"/>
        <v>0</v>
      </c>
      <c r="I222" s="14"/>
      <c r="J222" s="14"/>
      <c r="K222" s="14"/>
      <c r="L222" s="14"/>
      <c r="M222" s="13">
        <f t="shared" si="149"/>
        <v>13.480885311871228</v>
      </c>
      <c r="N222" s="14"/>
      <c r="O222" s="14">
        <v>13.4</v>
      </c>
      <c r="P222" s="14"/>
      <c r="Q222" s="14">
        <f>O222*0.6/99.4</f>
        <v>8.0885311871227356E-2</v>
      </c>
      <c r="R222" s="14"/>
      <c r="S222" s="13">
        <f t="shared" si="150"/>
        <v>0</v>
      </c>
      <c r="T222" s="14"/>
      <c r="U222" s="14"/>
      <c r="V222" s="14"/>
      <c r="W222" s="14"/>
      <c r="X222" s="14"/>
      <c r="Y222" s="13">
        <f t="shared" si="130"/>
        <v>13.314</v>
      </c>
      <c r="Z222" s="14"/>
      <c r="AA222" s="14">
        <v>13.263999999999999</v>
      </c>
      <c r="AB222" s="14"/>
      <c r="AC222" s="14">
        <v>0.05</v>
      </c>
      <c r="AD222" s="14"/>
      <c r="AE222" s="14">
        <f t="shared" si="151"/>
        <v>13.314</v>
      </c>
      <c r="AF222" s="14"/>
      <c r="AG222" s="13">
        <f t="shared" si="153"/>
        <v>13.263999999999999</v>
      </c>
      <c r="AH222" s="14">
        <v>0.05</v>
      </c>
      <c r="AI222" s="14"/>
      <c r="AJ222" s="13">
        <f t="shared" si="152"/>
        <v>0</v>
      </c>
      <c r="AK222" s="14"/>
      <c r="AL222" s="14"/>
      <c r="AM222" s="14"/>
      <c r="AN222" s="14"/>
      <c r="AO222" s="20"/>
      <c r="AP222" s="20"/>
      <c r="AR222" s="17">
        <f t="shared" si="103"/>
        <v>-13.314</v>
      </c>
      <c r="AS222" s="17">
        <f t="shared" si="102"/>
        <v>-13.314</v>
      </c>
    </row>
    <row r="223" spans="1:45" s="50" customFormat="1" ht="79.5" customHeight="1" x14ac:dyDescent="0.2">
      <c r="A223" s="11"/>
      <c r="B223" s="49" t="s">
        <v>229</v>
      </c>
      <c r="C223" s="15"/>
      <c r="D223" s="15"/>
      <c r="E223" s="15"/>
      <c r="F223" s="15"/>
      <c r="G223" s="15"/>
      <c r="H223" s="15"/>
      <c r="I223" s="15"/>
      <c r="J223" s="15"/>
      <c r="K223" s="15"/>
      <c r="L223" s="15"/>
      <c r="M223" s="47">
        <f>M224</f>
        <v>10060.36</v>
      </c>
      <c r="N223" s="47">
        <f t="shared" ref="N223:AN225" si="160">N224</f>
        <v>0</v>
      </c>
      <c r="O223" s="47">
        <f t="shared" si="160"/>
        <v>10000</v>
      </c>
      <c r="P223" s="47">
        <f t="shared" si="160"/>
        <v>0</v>
      </c>
      <c r="Q223" s="47">
        <f t="shared" si="160"/>
        <v>60.36</v>
      </c>
      <c r="R223" s="47">
        <f t="shared" si="160"/>
        <v>0</v>
      </c>
      <c r="S223" s="47">
        <f>T223+U223+W223</f>
        <v>60.37</v>
      </c>
      <c r="T223" s="47">
        <f t="shared" si="160"/>
        <v>0</v>
      </c>
      <c r="U223" s="47">
        <f t="shared" si="160"/>
        <v>0</v>
      </c>
      <c r="V223" s="47">
        <f t="shared" si="160"/>
        <v>0</v>
      </c>
      <c r="W223" s="47">
        <f t="shared" si="160"/>
        <v>60.37</v>
      </c>
      <c r="X223" s="47">
        <f t="shared" si="160"/>
        <v>0</v>
      </c>
      <c r="Y223" s="47">
        <f>Z223+AA223+AC223</f>
        <v>10060.370000000001</v>
      </c>
      <c r="Z223" s="47">
        <f t="shared" si="160"/>
        <v>0</v>
      </c>
      <c r="AA223" s="47">
        <f t="shared" si="160"/>
        <v>10000</v>
      </c>
      <c r="AB223" s="47">
        <f t="shared" si="160"/>
        <v>0</v>
      </c>
      <c r="AC223" s="47">
        <f t="shared" si="160"/>
        <v>60.37</v>
      </c>
      <c r="AD223" s="47">
        <f t="shared" si="160"/>
        <v>0</v>
      </c>
      <c r="AE223" s="47">
        <f>AF223+AG223+AH223</f>
        <v>10000</v>
      </c>
      <c r="AF223" s="47">
        <f t="shared" si="160"/>
        <v>0</v>
      </c>
      <c r="AG223" s="47">
        <f t="shared" si="160"/>
        <v>10000</v>
      </c>
      <c r="AH223" s="47">
        <f t="shared" si="160"/>
        <v>0</v>
      </c>
      <c r="AI223" s="47">
        <f t="shared" si="160"/>
        <v>0</v>
      </c>
      <c r="AJ223" s="47">
        <f>AK223+AL223+AM223</f>
        <v>0</v>
      </c>
      <c r="AK223" s="47">
        <f t="shared" si="160"/>
        <v>0</v>
      </c>
      <c r="AL223" s="47">
        <f t="shared" si="160"/>
        <v>0</v>
      </c>
      <c r="AM223" s="47">
        <f t="shared" si="160"/>
        <v>0</v>
      </c>
      <c r="AN223" s="47">
        <f t="shared" si="160"/>
        <v>0</v>
      </c>
      <c r="AO223" s="15"/>
      <c r="AP223" s="15"/>
      <c r="AR223" s="17"/>
      <c r="AS223" s="17"/>
    </row>
    <row r="224" spans="1:45" s="50" customFormat="1" ht="105" customHeight="1" x14ac:dyDescent="0.2">
      <c r="A224" s="11"/>
      <c r="B224" s="49" t="s">
        <v>230</v>
      </c>
      <c r="C224" s="15"/>
      <c r="D224" s="15"/>
      <c r="E224" s="15"/>
      <c r="F224" s="15"/>
      <c r="G224" s="15"/>
      <c r="H224" s="15"/>
      <c r="I224" s="15"/>
      <c r="J224" s="15"/>
      <c r="K224" s="15"/>
      <c r="L224" s="15"/>
      <c r="M224" s="47">
        <f>M225</f>
        <v>10060.36</v>
      </c>
      <c r="N224" s="47">
        <f t="shared" si="160"/>
        <v>0</v>
      </c>
      <c r="O224" s="47">
        <f t="shared" si="160"/>
        <v>10000</v>
      </c>
      <c r="P224" s="47">
        <f t="shared" si="160"/>
        <v>0</v>
      </c>
      <c r="Q224" s="47">
        <f t="shared" si="160"/>
        <v>60.36</v>
      </c>
      <c r="R224" s="47">
        <f t="shared" si="160"/>
        <v>0</v>
      </c>
      <c r="S224" s="47">
        <f t="shared" ref="S224:S226" si="161">T224+U224+W224</f>
        <v>60.37</v>
      </c>
      <c r="T224" s="47">
        <f t="shared" si="160"/>
        <v>0</v>
      </c>
      <c r="U224" s="47">
        <f t="shared" si="160"/>
        <v>0</v>
      </c>
      <c r="V224" s="47">
        <f t="shared" si="160"/>
        <v>0</v>
      </c>
      <c r="W224" s="47">
        <f t="shared" si="160"/>
        <v>60.37</v>
      </c>
      <c r="X224" s="47">
        <f t="shared" si="160"/>
        <v>0</v>
      </c>
      <c r="Y224" s="47">
        <f t="shared" ref="Y224:Y226" si="162">Z224+AA224+AC224</f>
        <v>10060.370000000001</v>
      </c>
      <c r="Z224" s="47">
        <f t="shared" si="160"/>
        <v>0</v>
      </c>
      <c r="AA224" s="47">
        <f t="shared" si="160"/>
        <v>10000</v>
      </c>
      <c r="AB224" s="47">
        <f t="shared" si="160"/>
        <v>0</v>
      </c>
      <c r="AC224" s="47">
        <f t="shared" si="160"/>
        <v>60.37</v>
      </c>
      <c r="AD224" s="47">
        <f t="shared" si="160"/>
        <v>0</v>
      </c>
      <c r="AE224" s="47">
        <f t="shared" ref="AE224:AE226" si="163">AF224+AG224+AH224</f>
        <v>10000</v>
      </c>
      <c r="AF224" s="47">
        <f t="shared" si="160"/>
        <v>0</v>
      </c>
      <c r="AG224" s="47">
        <f t="shared" si="160"/>
        <v>10000</v>
      </c>
      <c r="AH224" s="47">
        <f t="shared" si="160"/>
        <v>0</v>
      </c>
      <c r="AI224" s="47">
        <f t="shared" si="160"/>
        <v>0</v>
      </c>
      <c r="AJ224" s="47">
        <f t="shared" ref="AJ224:AJ226" si="164">AK224+AL224+AM224</f>
        <v>0</v>
      </c>
      <c r="AK224" s="47">
        <f t="shared" si="160"/>
        <v>0</v>
      </c>
      <c r="AL224" s="47">
        <f t="shared" si="160"/>
        <v>0</v>
      </c>
      <c r="AM224" s="47">
        <f t="shared" si="160"/>
        <v>0</v>
      </c>
      <c r="AN224" s="47">
        <f t="shared" si="160"/>
        <v>0</v>
      </c>
      <c r="AO224" s="15"/>
      <c r="AP224" s="15"/>
      <c r="AR224" s="17"/>
      <c r="AS224" s="17"/>
    </row>
    <row r="225" spans="1:45" s="50" customFormat="1" ht="122.25" customHeight="1" x14ac:dyDescent="0.2">
      <c r="A225" s="11"/>
      <c r="B225" s="49" t="s">
        <v>231</v>
      </c>
      <c r="C225" s="15"/>
      <c r="D225" s="15"/>
      <c r="E225" s="15"/>
      <c r="F225" s="15"/>
      <c r="G225" s="15"/>
      <c r="H225" s="15"/>
      <c r="I225" s="15"/>
      <c r="J225" s="15"/>
      <c r="K225" s="15"/>
      <c r="L225" s="15"/>
      <c r="M225" s="47">
        <f>M226</f>
        <v>10060.36</v>
      </c>
      <c r="N225" s="47">
        <f t="shared" si="160"/>
        <v>0</v>
      </c>
      <c r="O225" s="47">
        <f t="shared" si="160"/>
        <v>10000</v>
      </c>
      <c r="P225" s="47">
        <f t="shared" si="160"/>
        <v>0</v>
      </c>
      <c r="Q225" s="47">
        <f t="shared" si="160"/>
        <v>60.36</v>
      </c>
      <c r="R225" s="47">
        <f t="shared" si="160"/>
        <v>0</v>
      </c>
      <c r="S225" s="47">
        <f t="shared" si="161"/>
        <v>60.37</v>
      </c>
      <c r="T225" s="47">
        <f t="shared" si="160"/>
        <v>0</v>
      </c>
      <c r="U225" s="47">
        <f t="shared" si="160"/>
        <v>0</v>
      </c>
      <c r="V225" s="47">
        <f t="shared" si="160"/>
        <v>0</v>
      </c>
      <c r="W225" s="47">
        <f t="shared" si="160"/>
        <v>60.37</v>
      </c>
      <c r="X225" s="47">
        <f t="shared" si="160"/>
        <v>0</v>
      </c>
      <c r="Y225" s="47">
        <f t="shared" si="162"/>
        <v>10060.370000000001</v>
      </c>
      <c r="Z225" s="47">
        <f t="shared" si="160"/>
        <v>0</v>
      </c>
      <c r="AA225" s="47">
        <f t="shared" si="160"/>
        <v>10000</v>
      </c>
      <c r="AB225" s="47">
        <f t="shared" si="160"/>
        <v>0</v>
      </c>
      <c r="AC225" s="47">
        <f t="shared" si="160"/>
        <v>60.37</v>
      </c>
      <c r="AD225" s="47">
        <f t="shared" si="160"/>
        <v>0</v>
      </c>
      <c r="AE225" s="47">
        <f t="shared" si="163"/>
        <v>10000</v>
      </c>
      <c r="AF225" s="47">
        <f t="shared" si="160"/>
        <v>0</v>
      </c>
      <c r="AG225" s="47">
        <f t="shared" si="160"/>
        <v>10000</v>
      </c>
      <c r="AH225" s="47">
        <f t="shared" si="160"/>
        <v>0</v>
      </c>
      <c r="AI225" s="47">
        <f t="shared" si="160"/>
        <v>0</v>
      </c>
      <c r="AJ225" s="47">
        <f t="shared" si="164"/>
        <v>0</v>
      </c>
      <c r="AK225" s="47">
        <f t="shared" si="160"/>
        <v>0</v>
      </c>
      <c r="AL225" s="47">
        <f t="shared" si="160"/>
        <v>0</v>
      </c>
      <c r="AM225" s="47">
        <f t="shared" si="160"/>
        <v>0</v>
      </c>
      <c r="AN225" s="47">
        <f t="shared" si="160"/>
        <v>0</v>
      </c>
      <c r="AO225" s="15"/>
      <c r="AP225" s="15"/>
      <c r="AR225" s="17"/>
      <c r="AS225" s="17"/>
    </row>
    <row r="226" spans="1:45" s="50" customFormat="1" ht="36" customHeight="1" x14ac:dyDescent="0.2">
      <c r="A226" s="11">
        <v>100</v>
      </c>
      <c r="B226" s="51" t="s">
        <v>232</v>
      </c>
      <c r="C226" s="15"/>
      <c r="D226" s="15"/>
      <c r="E226" s="15"/>
      <c r="F226" s="15"/>
      <c r="G226" s="15"/>
      <c r="H226" s="15"/>
      <c r="I226" s="15"/>
      <c r="J226" s="15"/>
      <c r="K226" s="15"/>
      <c r="L226" s="15"/>
      <c r="M226" s="47">
        <f>N226+O226+Q226</f>
        <v>10060.36</v>
      </c>
      <c r="N226" s="15"/>
      <c r="O226" s="15">
        <v>10000</v>
      </c>
      <c r="P226" s="15"/>
      <c r="Q226" s="15">
        <v>60.36</v>
      </c>
      <c r="R226" s="15"/>
      <c r="S226" s="47">
        <f t="shared" si="161"/>
        <v>60.37</v>
      </c>
      <c r="T226" s="15"/>
      <c r="U226" s="15"/>
      <c r="V226" s="15"/>
      <c r="W226" s="15">
        <v>60.37</v>
      </c>
      <c r="X226" s="15"/>
      <c r="Y226" s="47">
        <f t="shared" si="162"/>
        <v>10060.370000000001</v>
      </c>
      <c r="Z226" s="15"/>
      <c r="AA226" s="15">
        <v>10000</v>
      </c>
      <c r="AB226" s="15"/>
      <c r="AC226" s="15">
        <v>60.37</v>
      </c>
      <c r="AD226" s="15"/>
      <c r="AE226" s="47">
        <f t="shared" si="163"/>
        <v>10000</v>
      </c>
      <c r="AF226" s="15"/>
      <c r="AG226" s="47">
        <f>AA226-U226</f>
        <v>10000</v>
      </c>
      <c r="AH226" s="15"/>
      <c r="AI226" s="15"/>
      <c r="AJ226" s="47">
        <f t="shared" si="164"/>
        <v>0</v>
      </c>
      <c r="AK226" s="15"/>
      <c r="AL226" s="15"/>
      <c r="AM226" s="15"/>
      <c r="AN226" s="15"/>
      <c r="AO226" s="15"/>
      <c r="AP226" s="15"/>
      <c r="AR226" s="17"/>
      <c r="AS226" s="17"/>
    </row>
    <row r="227" spans="1:45" s="46" customFormat="1" ht="28.5" x14ac:dyDescent="0.2">
      <c r="A227" s="18"/>
      <c r="B227" s="22" t="s">
        <v>25</v>
      </c>
      <c r="C227" s="13">
        <f>D227+E227+F227+G227</f>
        <v>0</v>
      </c>
      <c r="D227" s="13">
        <f>D228</f>
        <v>0</v>
      </c>
      <c r="E227" s="13">
        <f>E228</f>
        <v>0</v>
      </c>
      <c r="F227" s="13">
        <f>F228</f>
        <v>0</v>
      </c>
      <c r="G227" s="13">
        <f>G228</f>
        <v>0</v>
      </c>
      <c r="H227" s="13">
        <f>I227+J227+K227+L227</f>
        <v>0</v>
      </c>
      <c r="I227" s="13">
        <f>I228</f>
        <v>0</v>
      </c>
      <c r="J227" s="13">
        <f>J228</f>
        <v>0</v>
      </c>
      <c r="K227" s="13">
        <f>K228</f>
        <v>0</v>
      </c>
      <c r="L227" s="13">
        <f>L228</f>
        <v>0</v>
      </c>
      <c r="M227" s="13">
        <f t="shared" si="149"/>
        <v>20755.54</v>
      </c>
      <c r="N227" s="13">
        <f>N228</f>
        <v>0</v>
      </c>
      <c r="O227" s="13">
        <f>O228</f>
        <v>20631</v>
      </c>
      <c r="P227" s="13">
        <f>P228</f>
        <v>0</v>
      </c>
      <c r="Q227" s="13">
        <f>Q228</f>
        <v>124.54</v>
      </c>
      <c r="R227" s="13">
        <f>R228</f>
        <v>0</v>
      </c>
      <c r="S227" s="13">
        <f t="shared" si="150"/>
        <v>11087.629000000001</v>
      </c>
      <c r="T227" s="13">
        <f>T228</f>
        <v>0</v>
      </c>
      <c r="U227" s="13">
        <f>U228</f>
        <v>11021.129000000001</v>
      </c>
      <c r="V227" s="13">
        <f>V228</f>
        <v>0</v>
      </c>
      <c r="W227" s="13">
        <f>W228</f>
        <v>66.5</v>
      </c>
      <c r="X227" s="13">
        <f>X228</f>
        <v>0</v>
      </c>
      <c r="Y227" s="13">
        <f t="shared" si="130"/>
        <v>0</v>
      </c>
      <c r="Z227" s="13">
        <f>Z228</f>
        <v>0</v>
      </c>
      <c r="AA227" s="13">
        <f>AA228</f>
        <v>0</v>
      </c>
      <c r="AB227" s="13">
        <f>AB228</f>
        <v>0</v>
      </c>
      <c r="AC227" s="13">
        <f>AC228</f>
        <v>0</v>
      </c>
      <c r="AD227" s="13">
        <f>AD228</f>
        <v>0</v>
      </c>
      <c r="AE227" s="14">
        <f>AF227+AG227+AH227+AI227</f>
        <v>0</v>
      </c>
      <c r="AF227" s="13">
        <f>AF228</f>
        <v>0</v>
      </c>
      <c r="AG227" s="13"/>
      <c r="AH227" s="13">
        <f>AH228</f>
        <v>0</v>
      </c>
      <c r="AI227" s="13">
        <f>AI228</f>
        <v>0</v>
      </c>
      <c r="AJ227" s="13">
        <f>AK227+AL227+AM227+AN227</f>
        <v>11087.629000000001</v>
      </c>
      <c r="AK227" s="13">
        <f>AK228</f>
        <v>0</v>
      </c>
      <c r="AL227" s="13">
        <f>AL228</f>
        <v>11021.129000000001</v>
      </c>
      <c r="AM227" s="13">
        <f>AM228</f>
        <v>66.5</v>
      </c>
      <c r="AN227" s="13">
        <f>AN228</f>
        <v>0</v>
      </c>
      <c r="AO227" s="20"/>
      <c r="AP227" s="20"/>
      <c r="AR227" s="17">
        <f t="shared" si="103"/>
        <v>11087.629000000001</v>
      </c>
      <c r="AS227" s="17">
        <f t="shared" si="102"/>
        <v>11087.629000000001</v>
      </c>
    </row>
    <row r="228" spans="1:45" s="46" customFormat="1" ht="62.25" customHeight="1" x14ac:dyDescent="0.2">
      <c r="A228" s="18"/>
      <c r="B228" s="22" t="s">
        <v>57</v>
      </c>
      <c r="C228" s="13">
        <f>SUM(D228:G228)</f>
        <v>0</v>
      </c>
      <c r="D228" s="13">
        <f t="shared" ref="D228:G230" si="165">D229</f>
        <v>0</v>
      </c>
      <c r="E228" s="13">
        <f t="shared" si="165"/>
        <v>0</v>
      </c>
      <c r="F228" s="13">
        <f t="shared" si="165"/>
        <v>0</v>
      </c>
      <c r="G228" s="13">
        <f t="shared" si="165"/>
        <v>0</v>
      </c>
      <c r="H228" s="13">
        <f>SUM(I228:L228)</f>
        <v>0</v>
      </c>
      <c r="I228" s="13">
        <f t="shared" ref="I228:L229" si="166">I229</f>
        <v>0</v>
      </c>
      <c r="J228" s="13">
        <f t="shared" si="166"/>
        <v>0</v>
      </c>
      <c r="K228" s="13">
        <f t="shared" si="166"/>
        <v>0</v>
      </c>
      <c r="L228" s="13">
        <f t="shared" si="166"/>
        <v>0</v>
      </c>
      <c r="M228" s="13">
        <f t="shared" si="149"/>
        <v>20755.54</v>
      </c>
      <c r="N228" s="13">
        <f t="shared" ref="N228:R229" si="167">N229</f>
        <v>0</v>
      </c>
      <c r="O228" s="13">
        <f t="shared" si="167"/>
        <v>20631</v>
      </c>
      <c r="P228" s="13">
        <f t="shared" si="167"/>
        <v>0</v>
      </c>
      <c r="Q228" s="13">
        <f t="shared" si="167"/>
        <v>124.54</v>
      </c>
      <c r="R228" s="13">
        <f t="shared" si="167"/>
        <v>0</v>
      </c>
      <c r="S228" s="13">
        <f t="shared" si="150"/>
        <v>11087.629000000001</v>
      </c>
      <c r="T228" s="13">
        <f t="shared" ref="T228:X230" si="168">T229</f>
        <v>0</v>
      </c>
      <c r="U228" s="13">
        <f t="shared" si="168"/>
        <v>11021.129000000001</v>
      </c>
      <c r="V228" s="13">
        <f t="shared" si="168"/>
        <v>0</v>
      </c>
      <c r="W228" s="13">
        <f t="shared" si="168"/>
        <v>66.5</v>
      </c>
      <c r="X228" s="13">
        <f t="shared" si="168"/>
        <v>0</v>
      </c>
      <c r="Y228" s="13">
        <f t="shared" si="130"/>
        <v>0</v>
      </c>
      <c r="Z228" s="13">
        <f t="shared" ref="Z228:AD230" si="169">Z229</f>
        <v>0</v>
      </c>
      <c r="AA228" s="13">
        <f t="shared" si="169"/>
        <v>0</v>
      </c>
      <c r="AB228" s="13">
        <f t="shared" si="169"/>
        <v>0</v>
      </c>
      <c r="AC228" s="13">
        <f t="shared" si="169"/>
        <v>0</v>
      </c>
      <c r="AD228" s="13">
        <f t="shared" si="169"/>
        <v>0</v>
      </c>
      <c r="AE228" s="14">
        <f>SUM(AF228:AI228)</f>
        <v>0</v>
      </c>
      <c r="AF228" s="13">
        <f t="shared" ref="AF228:AI230" si="170">AF229</f>
        <v>0</v>
      </c>
      <c r="AG228" s="13"/>
      <c r="AH228" s="13">
        <f t="shared" si="170"/>
        <v>0</v>
      </c>
      <c r="AI228" s="13">
        <f t="shared" si="170"/>
        <v>0</v>
      </c>
      <c r="AJ228" s="13">
        <f>SUM(AK228:AN228)</f>
        <v>11087.629000000001</v>
      </c>
      <c r="AK228" s="13">
        <f t="shared" ref="AK228:AN230" si="171">AK229</f>
        <v>0</v>
      </c>
      <c r="AL228" s="13">
        <f t="shared" si="171"/>
        <v>11021.129000000001</v>
      </c>
      <c r="AM228" s="13">
        <f t="shared" si="171"/>
        <v>66.5</v>
      </c>
      <c r="AN228" s="13">
        <f t="shared" si="171"/>
        <v>0</v>
      </c>
      <c r="AO228" s="23"/>
      <c r="AP228" s="20"/>
      <c r="AR228" s="17">
        <f t="shared" si="103"/>
        <v>11087.629000000001</v>
      </c>
      <c r="AS228" s="17">
        <f t="shared" si="102"/>
        <v>11087.629000000001</v>
      </c>
    </row>
    <row r="229" spans="1:45" s="46" customFormat="1" ht="60.75" customHeight="1" x14ac:dyDescent="0.2">
      <c r="A229" s="18"/>
      <c r="B229" s="12" t="s">
        <v>58</v>
      </c>
      <c r="C229" s="13">
        <f>SUM(D229:G229)</f>
        <v>0</v>
      </c>
      <c r="D229" s="13">
        <f t="shared" si="165"/>
        <v>0</v>
      </c>
      <c r="E229" s="13">
        <f t="shared" si="165"/>
        <v>0</v>
      </c>
      <c r="F229" s="13">
        <f t="shared" si="165"/>
        <v>0</v>
      </c>
      <c r="G229" s="13">
        <f t="shared" si="165"/>
        <v>0</v>
      </c>
      <c r="H229" s="13">
        <f>SUM(I229:L229)</f>
        <v>0</v>
      </c>
      <c r="I229" s="13">
        <f t="shared" si="166"/>
        <v>0</v>
      </c>
      <c r="J229" s="13">
        <f t="shared" si="166"/>
        <v>0</v>
      </c>
      <c r="K229" s="13">
        <f t="shared" si="166"/>
        <v>0</v>
      </c>
      <c r="L229" s="13">
        <f t="shared" si="166"/>
        <v>0</v>
      </c>
      <c r="M229" s="13">
        <f t="shared" si="149"/>
        <v>20755.54</v>
      </c>
      <c r="N229" s="13">
        <f t="shared" si="167"/>
        <v>0</v>
      </c>
      <c r="O229" s="13">
        <f t="shared" si="167"/>
        <v>20631</v>
      </c>
      <c r="P229" s="13">
        <f t="shared" si="167"/>
        <v>0</v>
      </c>
      <c r="Q229" s="13">
        <f t="shared" si="167"/>
        <v>124.54</v>
      </c>
      <c r="R229" s="13">
        <f t="shared" si="167"/>
        <v>0</v>
      </c>
      <c r="S229" s="13">
        <f t="shared" si="150"/>
        <v>11087.629000000001</v>
      </c>
      <c r="T229" s="13">
        <f t="shared" si="168"/>
        <v>0</v>
      </c>
      <c r="U229" s="13">
        <f t="shared" si="168"/>
        <v>11021.129000000001</v>
      </c>
      <c r="V229" s="13">
        <f t="shared" si="168"/>
        <v>0</v>
      </c>
      <c r="W229" s="13">
        <f t="shared" si="168"/>
        <v>66.5</v>
      </c>
      <c r="X229" s="13">
        <f t="shared" si="168"/>
        <v>0</v>
      </c>
      <c r="Y229" s="13">
        <f t="shared" si="130"/>
        <v>0</v>
      </c>
      <c r="Z229" s="13">
        <f t="shared" si="169"/>
        <v>0</v>
      </c>
      <c r="AA229" s="13">
        <f t="shared" si="169"/>
        <v>0</v>
      </c>
      <c r="AB229" s="13">
        <f t="shared" si="169"/>
        <v>0</v>
      </c>
      <c r="AC229" s="13">
        <f t="shared" si="169"/>
        <v>0</v>
      </c>
      <c r="AD229" s="13">
        <f t="shared" si="169"/>
        <v>0</v>
      </c>
      <c r="AE229" s="14">
        <f>SUM(AF229:AI229)</f>
        <v>0</v>
      </c>
      <c r="AF229" s="13">
        <f t="shared" si="170"/>
        <v>0</v>
      </c>
      <c r="AG229" s="13"/>
      <c r="AH229" s="13">
        <f t="shared" si="170"/>
        <v>0</v>
      </c>
      <c r="AI229" s="13">
        <f t="shared" si="170"/>
        <v>0</v>
      </c>
      <c r="AJ229" s="13">
        <f>SUM(AK229:AN229)</f>
        <v>11087.629000000001</v>
      </c>
      <c r="AK229" s="13">
        <f t="shared" si="171"/>
        <v>0</v>
      </c>
      <c r="AL229" s="13">
        <f t="shared" si="171"/>
        <v>11021.129000000001</v>
      </c>
      <c r="AM229" s="13">
        <f t="shared" si="171"/>
        <v>66.5</v>
      </c>
      <c r="AN229" s="13">
        <f t="shared" si="171"/>
        <v>0</v>
      </c>
      <c r="AO229" s="23"/>
      <c r="AP229" s="20"/>
      <c r="AR229" s="17">
        <f t="shared" si="103"/>
        <v>11087.629000000001</v>
      </c>
      <c r="AS229" s="17">
        <f t="shared" si="102"/>
        <v>11087.629000000001</v>
      </c>
    </row>
    <row r="230" spans="1:45" s="52" customFormat="1" ht="60" x14ac:dyDescent="0.2">
      <c r="A230" s="24"/>
      <c r="B230" s="25" t="s">
        <v>59</v>
      </c>
      <c r="C230" s="26">
        <f>SUM(D230:G230)</f>
        <v>0</v>
      </c>
      <c r="D230" s="26">
        <f t="shared" si="165"/>
        <v>0</v>
      </c>
      <c r="E230" s="26">
        <f t="shared" si="165"/>
        <v>0</v>
      </c>
      <c r="F230" s="26">
        <f t="shared" si="165"/>
        <v>0</v>
      </c>
      <c r="G230" s="26">
        <f t="shared" si="165"/>
        <v>0</v>
      </c>
      <c r="H230" s="26">
        <f>SUM(I230:L230)</f>
        <v>0</v>
      </c>
      <c r="I230" s="26">
        <f>I231</f>
        <v>0</v>
      </c>
      <c r="J230" s="26">
        <f>J231</f>
        <v>0</v>
      </c>
      <c r="K230" s="26">
        <f>K231</f>
        <v>0</v>
      </c>
      <c r="L230" s="26">
        <f>L231</f>
        <v>0</v>
      </c>
      <c r="M230" s="26">
        <f t="shared" si="149"/>
        <v>20755.54</v>
      </c>
      <c r="N230" s="26">
        <f>N231</f>
        <v>0</v>
      </c>
      <c r="O230" s="26">
        <f>O231</f>
        <v>20631</v>
      </c>
      <c r="P230" s="26">
        <f>P231</f>
        <v>0</v>
      </c>
      <c r="Q230" s="26">
        <f>Q231</f>
        <v>124.54</v>
      </c>
      <c r="R230" s="26">
        <f>R231</f>
        <v>0</v>
      </c>
      <c r="S230" s="26">
        <f t="shared" si="150"/>
        <v>11087.629000000001</v>
      </c>
      <c r="T230" s="26">
        <f>T231</f>
        <v>0</v>
      </c>
      <c r="U230" s="26">
        <f t="shared" si="168"/>
        <v>11021.129000000001</v>
      </c>
      <c r="V230" s="26">
        <f t="shared" si="168"/>
        <v>0</v>
      </c>
      <c r="W230" s="26">
        <f t="shared" si="168"/>
        <v>66.5</v>
      </c>
      <c r="X230" s="26">
        <f t="shared" si="168"/>
        <v>0</v>
      </c>
      <c r="Y230" s="26">
        <f t="shared" si="130"/>
        <v>0</v>
      </c>
      <c r="Z230" s="26">
        <f t="shared" si="169"/>
        <v>0</v>
      </c>
      <c r="AA230" s="26">
        <f t="shared" si="169"/>
        <v>0</v>
      </c>
      <c r="AB230" s="26">
        <f t="shared" si="169"/>
        <v>0</v>
      </c>
      <c r="AC230" s="26">
        <f t="shared" si="169"/>
        <v>0</v>
      </c>
      <c r="AD230" s="26">
        <f t="shared" si="169"/>
        <v>0</v>
      </c>
      <c r="AE230" s="27">
        <f>SUM(AF230:AI230)</f>
        <v>0</v>
      </c>
      <c r="AF230" s="26">
        <f t="shared" si="170"/>
        <v>0</v>
      </c>
      <c r="AG230" s="13"/>
      <c r="AH230" s="26">
        <f t="shared" si="170"/>
        <v>0</v>
      </c>
      <c r="AI230" s="26">
        <f t="shared" si="170"/>
        <v>0</v>
      </c>
      <c r="AJ230" s="26">
        <f>SUM(AK230:AN230)</f>
        <v>11087.629000000001</v>
      </c>
      <c r="AK230" s="26">
        <f t="shared" si="171"/>
        <v>0</v>
      </c>
      <c r="AL230" s="26">
        <f t="shared" si="171"/>
        <v>11021.129000000001</v>
      </c>
      <c r="AM230" s="26">
        <f t="shared" si="171"/>
        <v>66.5</v>
      </c>
      <c r="AN230" s="26">
        <f t="shared" si="171"/>
        <v>0</v>
      </c>
      <c r="AO230" s="33"/>
      <c r="AP230" s="35"/>
      <c r="AR230" s="17">
        <f t="shared" si="103"/>
        <v>11087.629000000001</v>
      </c>
      <c r="AS230" s="17">
        <f t="shared" si="102"/>
        <v>11087.629000000001</v>
      </c>
    </row>
    <row r="231" spans="1:45" s="2" customFormat="1" ht="120" x14ac:dyDescent="0.2">
      <c r="A231" s="18"/>
      <c r="B231" s="29" t="s">
        <v>233</v>
      </c>
      <c r="C231" s="14">
        <f>SUM(D231+E231+F231+G231)</f>
        <v>0</v>
      </c>
      <c r="D231" s="14">
        <f>D233</f>
        <v>0</v>
      </c>
      <c r="E231" s="14">
        <f>E233</f>
        <v>0</v>
      </c>
      <c r="F231" s="14">
        <f>F233</f>
        <v>0</v>
      </c>
      <c r="G231" s="14">
        <f>G233</f>
        <v>0</v>
      </c>
      <c r="H231" s="14">
        <f>SUM(I231+J231+K231+L231)</f>
        <v>0</v>
      </c>
      <c r="I231" s="14">
        <f>I233</f>
        <v>0</v>
      </c>
      <c r="J231" s="14">
        <f>J233</f>
        <v>0</v>
      </c>
      <c r="K231" s="14">
        <f>K233</f>
        <v>0</v>
      </c>
      <c r="L231" s="14">
        <f>L233</f>
        <v>0</v>
      </c>
      <c r="M231" s="13">
        <f t="shared" si="149"/>
        <v>20755.54</v>
      </c>
      <c r="N231" s="14">
        <f>N233</f>
        <v>0</v>
      </c>
      <c r="O231" s="14">
        <f>O233</f>
        <v>20631</v>
      </c>
      <c r="P231" s="14">
        <f>P233</f>
        <v>0</v>
      </c>
      <c r="Q231" s="14">
        <f>Q233</f>
        <v>124.54</v>
      </c>
      <c r="R231" s="14">
        <f>R233</f>
        <v>0</v>
      </c>
      <c r="S231" s="13">
        <f t="shared" si="150"/>
        <v>11087.629000000001</v>
      </c>
      <c r="T231" s="14">
        <f>T233</f>
        <v>0</v>
      </c>
      <c r="U231" s="14">
        <f>U233</f>
        <v>11021.129000000001</v>
      </c>
      <c r="V231" s="14">
        <f>V233</f>
        <v>0</v>
      </c>
      <c r="W231" s="14">
        <f>W233</f>
        <v>66.5</v>
      </c>
      <c r="X231" s="14">
        <f>X233</f>
        <v>0</v>
      </c>
      <c r="Y231" s="13">
        <f t="shared" si="130"/>
        <v>0</v>
      </c>
      <c r="Z231" s="14">
        <f>Z233</f>
        <v>0</v>
      </c>
      <c r="AA231" s="14">
        <f>AA233</f>
        <v>0</v>
      </c>
      <c r="AB231" s="14">
        <f>AB233</f>
        <v>0</v>
      </c>
      <c r="AC231" s="14">
        <f>AC233</f>
        <v>0</v>
      </c>
      <c r="AD231" s="14">
        <f>AD233</f>
        <v>0</v>
      </c>
      <c r="AE231" s="14">
        <f>SUM(AF231+AG231+AH231+AI231)</f>
        <v>0</v>
      </c>
      <c r="AF231" s="14">
        <f>AF233</f>
        <v>0</v>
      </c>
      <c r="AG231" s="13"/>
      <c r="AH231" s="14">
        <f>AH233</f>
        <v>0</v>
      </c>
      <c r="AI231" s="14">
        <f>AI233</f>
        <v>0</v>
      </c>
      <c r="AJ231" s="13">
        <f>SUM(AK231+AL231+AM231+AN231)</f>
        <v>11087.629000000001</v>
      </c>
      <c r="AK231" s="14">
        <f>AK233</f>
        <v>0</v>
      </c>
      <c r="AL231" s="14">
        <f>AL233</f>
        <v>11021.129000000001</v>
      </c>
      <c r="AM231" s="14">
        <f>AM233</f>
        <v>66.5</v>
      </c>
      <c r="AN231" s="14">
        <f>AN233</f>
        <v>0</v>
      </c>
      <c r="AO231" s="20"/>
      <c r="AP231" s="20"/>
      <c r="AR231" s="17">
        <f t="shared" si="103"/>
        <v>11087.629000000001</v>
      </c>
      <c r="AS231" s="17">
        <f t="shared" si="102"/>
        <v>11087.629000000001</v>
      </c>
    </row>
    <row r="232" spans="1:45" s="2" customFormat="1" ht="15.75" x14ac:dyDescent="0.2">
      <c r="A232" s="18"/>
      <c r="B232" s="29" t="s">
        <v>12</v>
      </c>
      <c r="C232" s="14"/>
      <c r="D232" s="14"/>
      <c r="E232" s="14"/>
      <c r="F232" s="14"/>
      <c r="G232" s="14"/>
      <c r="H232" s="14"/>
      <c r="I232" s="14"/>
      <c r="J232" s="14"/>
      <c r="K232" s="14"/>
      <c r="L232" s="14"/>
      <c r="M232" s="13"/>
      <c r="N232" s="14"/>
      <c r="O232" s="14"/>
      <c r="P232" s="14"/>
      <c r="Q232" s="14"/>
      <c r="R232" s="14"/>
      <c r="S232" s="13"/>
      <c r="T232" s="14"/>
      <c r="U232" s="14"/>
      <c r="V232" s="14"/>
      <c r="W232" s="14"/>
      <c r="X232" s="14"/>
      <c r="Y232" s="13"/>
      <c r="Z232" s="14"/>
      <c r="AA232" s="14"/>
      <c r="AB232" s="14"/>
      <c r="AC232" s="14"/>
      <c r="AD232" s="14"/>
      <c r="AE232" s="14"/>
      <c r="AF232" s="14"/>
      <c r="AG232" s="13">
        <f t="shared" si="153"/>
        <v>0</v>
      </c>
      <c r="AH232" s="14"/>
      <c r="AI232" s="14"/>
      <c r="AJ232" s="13"/>
      <c r="AK232" s="14"/>
      <c r="AL232" s="14"/>
      <c r="AM232" s="14"/>
      <c r="AN232" s="14"/>
      <c r="AO232" s="20"/>
      <c r="AP232" s="20"/>
      <c r="AR232" s="17">
        <f t="shared" si="103"/>
        <v>0</v>
      </c>
      <c r="AS232" s="17">
        <f t="shared" si="102"/>
        <v>0</v>
      </c>
    </row>
    <row r="233" spans="1:45" s="48" customFormat="1" ht="60" x14ac:dyDescent="0.2">
      <c r="A233" s="24">
        <v>101</v>
      </c>
      <c r="B233" s="34" t="s">
        <v>234</v>
      </c>
      <c r="C233" s="27">
        <f>SUM(D233+E233+F233+G233)</f>
        <v>0</v>
      </c>
      <c r="D233" s="27"/>
      <c r="E233" s="27"/>
      <c r="F233" s="27"/>
      <c r="G233" s="27"/>
      <c r="H233" s="27">
        <f>SUM(I233+J233+K233+L233)</f>
        <v>0</v>
      </c>
      <c r="I233" s="27"/>
      <c r="J233" s="27"/>
      <c r="K233" s="27"/>
      <c r="L233" s="27"/>
      <c r="M233" s="26">
        <f>N233+O233+P233+Q233+R233</f>
        <v>20755.54</v>
      </c>
      <c r="N233" s="27"/>
      <c r="O233" s="27">
        <v>20631</v>
      </c>
      <c r="P233" s="27"/>
      <c r="Q233" s="27">
        <v>124.54</v>
      </c>
      <c r="R233" s="27"/>
      <c r="S233" s="26">
        <f>T233+U233+V233+W233+X233</f>
        <v>11087.629000000001</v>
      </c>
      <c r="T233" s="27"/>
      <c r="U233" s="27">
        <v>11021.129000000001</v>
      </c>
      <c r="V233" s="27"/>
      <c r="W233" s="27">
        <v>66.5</v>
      </c>
      <c r="X233" s="27"/>
      <c r="Y233" s="26">
        <f>SUM(Z233:AD233)</f>
        <v>0</v>
      </c>
      <c r="Z233" s="27"/>
      <c r="AA233" s="27"/>
      <c r="AB233" s="27"/>
      <c r="AC233" s="27"/>
      <c r="AD233" s="27"/>
      <c r="AE233" s="27">
        <f>SUM(AF233+AG233+AH233+AI233)</f>
        <v>0</v>
      </c>
      <c r="AF233" s="27"/>
      <c r="AG233" s="13"/>
      <c r="AH233" s="27"/>
      <c r="AI233" s="27"/>
      <c r="AJ233" s="26">
        <f>SUM(AK233+AL233+AM233+AN233)</f>
        <v>11087.629000000001</v>
      </c>
      <c r="AK233" s="27"/>
      <c r="AL233" s="27">
        <f>U233-AA233</f>
        <v>11021.129000000001</v>
      </c>
      <c r="AM233" s="27">
        <f>W233-AC233</f>
        <v>66.5</v>
      </c>
      <c r="AN233" s="27"/>
      <c r="AO233" s="35"/>
      <c r="AP233" s="35"/>
      <c r="AR233" s="17">
        <f t="shared" si="103"/>
        <v>11087.629000000001</v>
      </c>
      <c r="AS233" s="17">
        <f t="shared" si="102"/>
        <v>11087.629000000001</v>
      </c>
    </row>
    <row r="234" spans="1:45" s="21" customFormat="1" ht="42.75" x14ac:dyDescent="0.2">
      <c r="A234" s="18"/>
      <c r="B234" s="22" t="s">
        <v>235</v>
      </c>
      <c r="C234" s="13">
        <f>SUM(D234+E234+F234+G234)</f>
        <v>4645.5600000000004</v>
      </c>
      <c r="D234" s="13">
        <f>D235</f>
        <v>0</v>
      </c>
      <c r="E234" s="13">
        <f>E235</f>
        <v>0</v>
      </c>
      <c r="F234" s="13">
        <f>F235</f>
        <v>4645.5600000000004</v>
      </c>
      <c r="G234" s="13">
        <f>G235</f>
        <v>0</v>
      </c>
      <c r="H234" s="13">
        <f>SUM(I234+J234+K234+L234)</f>
        <v>0</v>
      </c>
      <c r="I234" s="13">
        <f t="shared" ref="I234:L235" si="172">I235</f>
        <v>0</v>
      </c>
      <c r="J234" s="13">
        <f t="shared" si="172"/>
        <v>0</v>
      </c>
      <c r="K234" s="13">
        <f t="shared" si="172"/>
        <v>0</v>
      </c>
      <c r="L234" s="13">
        <f t="shared" si="172"/>
        <v>0</v>
      </c>
      <c r="M234" s="13">
        <f t="shared" ref="M234:M239" si="173">N234+O234+P234+Q234+R234</f>
        <v>42718.643553807065</v>
      </c>
      <c r="N234" s="13">
        <f t="shared" ref="N234:R235" si="174">N235</f>
        <v>0</v>
      </c>
      <c r="O234" s="13">
        <f t="shared" si="174"/>
        <v>41938.6</v>
      </c>
      <c r="P234" s="13">
        <f t="shared" si="174"/>
        <v>0</v>
      </c>
      <c r="Q234" s="13">
        <f t="shared" si="174"/>
        <v>780.043553807065</v>
      </c>
      <c r="R234" s="13">
        <f t="shared" si="174"/>
        <v>0</v>
      </c>
      <c r="S234" s="13">
        <f>T234+U234+V234+W234+X234</f>
        <v>26257.968999999997</v>
      </c>
      <c r="T234" s="13">
        <f t="shared" ref="T234:X235" si="175">T235</f>
        <v>0</v>
      </c>
      <c r="U234" s="13">
        <f t="shared" si="175"/>
        <v>25807.080999999998</v>
      </c>
      <c r="V234" s="13">
        <f t="shared" si="175"/>
        <v>0</v>
      </c>
      <c r="W234" s="13">
        <f t="shared" si="175"/>
        <v>450.88800000000003</v>
      </c>
      <c r="X234" s="13">
        <f t="shared" si="175"/>
        <v>0</v>
      </c>
      <c r="Y234" s="13">
        <f>SUM(Z234:AD234)</f>
        <v>21612.409</v>
      </c>
      <c r="Z234" s="13">
        <f t="shared" ref="Z234:AD235" si="176">Z235</f>
        <v>0</v>
      </c>
      <c r="AA234" s="13">
        <f t="shared" si="176"/>
        <v>21180.080999999998</v>
      </c>
      <c r="AB234" s="13">
        <f t="shared" si="176"/>
        <v>0</v>
      </c>
      <c r="AC234" s="13">
        <f t="shared" si="176"/>
        <v>432.32800000000003</v>
      </c>
      <c r="AD234" s="13">
        <f t="shared" si="176"/>
        <v>0</v>
      </c>
      <c r="AE234" s="14">
        <f>SUM(AF234+AG234+AH234+AI234)</f>
        <v>0</v>
      </c>
      <c r="AF234" s="13">
        <f t="shared" ref="AF234:AI235" si="177">AF235</f>
        <v>0</v>
      </c>
      <c r="AG234" s="13">
        <f>AG235</f>
        <v>0</v>
      </c>
      <c r="AH234" s="13">
        <f t="shared" si="177"/>
        <v>0</v>
      </c>
      <c r="AI234" s="13">
        <f t="shared" si="177"/>
        <v>0</v>
      </c>
      <c r="AJ234" s="13">
        <f>SUM(AK234+AL234+AM234+AN234)</f>
        <v>0</v>
      </c>
      <c r="AK234" s="13">
        <f t="shared" ref="AK234:AN235" si="178">AK235</f>
        <v>0</v>
      </c>
      <c r="AL234" s="13">
        <f t="shared" si="178"/>
        <v>0</v>
      </c>
      <c r="AM234" s="13">
        <f t="shared" si="178"/>
        <v>0</v>
      </c>
      <c r="AN234" s="13">
        <f t="shared" si="178"/>
        <v>0</v>
      </c>
      <c r="AO234" s="23"/>
      <c r="AP234" s="23"/>
      <c r="AR234" s="17">
        <f t="shared" si="103"/>
        <v>0</v>
      </c>
      <c r="AS234" s="17">
        <f t="shared" si="102"/>
        <v>0</v>
      </c>
    </row>
    <row r="235" spans="1:45" s="46" customFormat="1" ht="89.25" customHeight="1" x14ac:dyDescent="0.2">
      <c r="A235" s="18"/>
      <c r="B235" s="22" t="s">
        <v>26</v>
      </c>
      <c r="C235" s="13">
        <f>D235+E235+F235+G235</f>
        <v>4645.5600000000004</v>
      </c>
      <c r="D235" s="13">
        <f>D236</f>
        <v>0</v>
      </c>
      <c r="E235" s="13">
        <f t="shared" ref="E235:G237" si="179">E236</f>
        <v>0</v>
      </c>
      <c r="F235" s="13">
        <f t="shared" si="179"/>
        <v>4645.5600000000004</v>
      </c>
      <c r="G235" s="13">
        <f t="shared" si="179"/>
        <v>0</v>
      </c>
      <c r="H235" s="13">
        <f>I235+J235+K235+L235</f>
        <v>0</v>
      </c>
      <c r="I235" s="13">
        <f t="shared" si="172"/>
        <v>0</v>
      </c>
      <c r="J235" s="13">
        <f t="shared" si="172"/>
        <v>0</v>
      </c>
      <c r="K235" s="13">
        <f t="shared" si="172"/>
        <v>0</v>
      </c>
      <c r="L235" s="13">
        <f t="shared" si="172"/>
        <v>0</v>
      </c>
      <c r="M235" s="13">
        <f t="shared" si="173"/>
        <v>42718.643553807065</v>
      </c>
      <c r="N235" s="13">
        <f t="shared" si="174"/>
        <v>0</v>
      </c>
      <c r="O235" s="13">
        <f t="shared" si="174"/>
        <v>41938.6</v>
      </c>
      <c r="P235" s="13">
        <f t="shared" si="174"/>
        <v>0</v>
      </c>
      <c r="Q235" s="13">
        <f t="shared" si="174"/>
        <v>780.043553807065</v>
      </c>
      <c r="R235" s="13">
        <f t="shared" si="174"/>
        <v>0</v>
      </c>
      <c r="S235" s="13">
        <f t="shared" ref="S235:S240" si="180">T235+U235+V235+W235+X235</f>
        <v>26257.968999999997</v>
      </c>
      <c r="T235" s="13">
        <f t="shared" si="175"/>
        <v>0</v>
      </c>
      <c r="U235" s="13">
        <f t="shared" si="175"/>
        <v>25807.080999999998</v>
      </c>
      <c r="V235" s="13">
        <f t="shared" si="175"/>
        <v>0</v>
      </c>
      <c r="W235" s="13">
        <f t="shared" si="175"/>
        <v>450.88800000000003</v>
      </c>
      <c r="X235" s="13">
        <f t="shared" si="175"/>
        <v>0</v>
      </c>
      <c r="Y235" s="13">
        <f t="shared" ref="Y235:Y240" si="181">SUM(Z235:AD235)</f>
        <v>21612.409</v>
      </c>
      <c r="Z235" s="13">
        <f t="shared" si="176"/>
        <v>0</v>
      </c>
      <c r="AA235" s="13">
        <f t="shared" si="176"/>
        <v>21180.080999999998</v>
      </c>
      <c r="AB235" s="13">
        <f t="shared" si="176"/>
        <v>0</v>
      </c>
      <c r="AC235" s="13">
        <f t="shared" si="176"/>
        <v>432.32800000000003</v>
      </c>
      <c r="AD235" s="13">
        <f t="shared" si="176"/>
        <v>0</v>
      </c>
      <c r="AE235" s="14">
        <f>AF235+AG235+AH235+AI235</f>
        <v>0</v>
      </c>
      <c r="AF235" s="13">
        <f t="shared" si="177"/>
        <v>0</v>
      </c>
      <c r="AG235" s="13">
        <f>AG236</f>
        <v>0</v>
      </c>
      <c r="AH235" s="13">
        <f t="shared" si="177"/>
        <v>0</v>
      </c>
      <c r="AI235" s="13">
        <f t="shared" si="177"/>
        <v>0</v>
      </c>
      <c r="AJ235" s="13">
        <f>AK235+AL235+AM235+AN235</f>
        <v>0</v>
      </c>
      <c r="AK235" s="13">
        <f t="shared" si="178"/>
        <v>0</v>
      </c>
      <c r="AL235" s="13">
        <f t="shared" si="178"/>
        <v>0</v>
      </c>
      <c r="AM235" s="13">
        <f t="shared" si="178"/>
        <v>0</v>
      </c>
      <c r="AN235" s="13">
        <f t="shared" si="178"/>
        <v>0</v>
      </c>
      <c r="AO235" s="23"/>
      <c r="AP235" s="23"/>
      <c r="AR235" s="17">
        <f t="shared" si="103"/>
        <v>0</v>
      </c>
      <c r="AS235" s="17">
        <f t="shared" ref="AS235:AS303" si="182">AJ235-AE235</f>
        <v>0</v>
      </c>
    </row>
    <row r="236" spans="1:45" s="46" customFormat="1" ht="78.75" customHeight="1" x14ac:dyDescent="0.2">
      <c r="A236" s="18"/>
      <c r="B236" s="12" t="s">
        <v>236</v>
      </c>
      <c r="C236" s="13">
        <f>D236+E236+F236+G236</f>
        <v>4645.5600000000004</v>
      </c>
      <c r="D236" s="13">
        <f>D237+D239</f>
        <v>0</v>
      </c>
      <c r="E236" s="13">
        <f>E237+E239</f>
        <v>0</v>
      </c>
      <c r="F236" s="13">
        <f>F237+F239</f>
        <v>4645.5600000000004</v>
      </c>
      <c r="G236" s="13">
        <f>G237+G239</f>
        <v>0</v>
      </c>
      <c r="H236" s="13">
        <f>I236+J236+K236+L236</f>
        <v>0</v>
      </c>
      <c r="I236" s="13">
        <f>I237+I239</f>
        <v>0</v>
      </c>
      <c r="J236" s="13">
        <f>J237+J239</f>
        <v>0</v>
      </c>
      <c r="K236" s="13">
        <f>K237+K239</f>
        <v>0</v>
      </c>
      <c r="L236" s="13">
        <f>L237+L239</f>
        <v>0</v>
      </c>
      <c r="M236" s="13">
        <f t="shared" si="173"/>
        <v>42718.643553807065</v>
      </c>
      <c r="N236" s="13">
        <f>N237+N239</f>
        <v>0</v>
      </c>
      <c r="O236" s="13">
        <f>O237+O239</f>
        <v>41938.6</v>
      </c>
      <c r="P236" s="13">
        <f>P237+P239</f>
        <v>0</v>
      </c>
      <c r="Q236" s="13">
        <f>Q237+Q239</f>
        <v>780.043553807065</v>
      </c>
      <c r="R236" s="13">
        <f>R237+R239</f>
        <v>0</v>
      </c>
      <c r="S236" s="13">
        <f t="shared" si="180"/>
        <v>26257.968999999997</v>
      </c>
      <c r="T236" s="13">
        <f>T237+T239</f>
        <v>0</v>
      </c>
      <c r="U236" s="13">
        <f>U237+U239</f>
        <v>25807.080999999998</v>
      </c>
      <c r="V236" s="13">
        <f>V237+V239</f>
        <v>0</v>
      </c>
      <c r="W236" s="13">
        <f>W237+W239</f>
        <v>450.88800000000003</v>
      </c>
      <c r="X236" s="13">
        <f>X237+X239</f>
        <v>0</v>
      </c>
      <c r="Y236" s="13">
        <f t="shared" si="181"/>
        <v>21612.409</v>
      </c>
      <c r="Z236" s="13">
        <f>Z237+Z239</f>
        <v>0</v>
      </c>
      <c r="AA236" s="13">
        <f>AA237+AA239</f>
        <v>21180.080999999998</v>
      </c>
      <c r="AB236" s="13">
        <f>AB237+AB239</f>
        <v>0</v>
      </c>
      <c r="AC236" s="13">
        <f>AC237+AC239</f>
        <v>432.32800000000003</v>
      </c>
      <c r="AD236" s="13">
        <f>AD237+AD239</f>
        <v>0</v>
      </c>
      <c r="AE236" s="14">
        <f>AF236+AG236+AH236+AI236</f>
        <v>0</v>
      </c>
      <c r="AF236" s="13">
        <f>AF237+AF239</f>
        <v>0</v>
      </c>
      <c r="AG236" s="13">
        <f>AG239</f>
        <v>0</v>
      </c>
      <c r="AH236" s="13">
        <f>AH237+AH239</f>
        <v>0</v>
      </c>
      <c r="AI236" s="13">
        <f>AI237+AI239</f>
        <v>0</v>
      </c>
      <c r="AJ236" s="13">
        <f>AK236+AL236+AM236+AN236</f>
        <v>0</v>
      </c>
      <c r="AK236" s="13">
        <f>AK237+AK239</f>
        <v>0</v>
      </c>
      <c r="AL236" s="13">
        <f>AL237+AL239</f>
        <v>0</v>
      </c>
      <c r="AM236" s="13">
        <f>AM237+AM239</f>
        <v>0</v>
      </c>
      <c r="AN236" s="13">
        <f>AN237+AN239</f>
        <v>0</v>
      </c>
      <c r="AO236" s="23"/>
      <c r="AP236" s="23"/>
      <c r="AR236" s="17">
        <f t="shared" si="103"/>
        <v>0</v>
      </c>
      <c r="AS236" s="17">
        <f t="shared" si="182"/>
        <v>0</v>
      </c>
    </row>
    <row r="237" spans="1:45" s="52" customFormat="1" ht="107.25" hidden="1" customHeight="1" x14ac:dyDescent="0.2">
      <c r="A237" s="24"/>
      <c r="B237" s="25" t="s">
        <v>237</v>
      </c>
      <c r="C237" s="26">
        <f>D237+E237+F237+G237</f>
        <v>0</v>
      </c>
      <c r="D237" s="26">
        <f>D238</f>
        <v>0</v>
      </c>
      <c r="E237" s="26">
        <f t="shared" si="179"/>
        <v>0</v>
      </c>
      <c r="F237" s="26">
        <f t="shared" si="179"/>
        <v>0</v>
      </c>
      <c r="G237" s="26">
        <f t="shared" si="179"/>
        <v>0</v>
      </c>
      <c r="H237" s="26">
        <f>I237+J237+K237+L237</f>
        <v>0</v>
      </c>
      <c r="I237" s="26">
        <f>I238</f>
        <v>0</v>
      </c>
      <c r="J237" s="26">
        <f>J238</f>
        <v>0</v>
      </c>
      <c r="K237" s="26">
        <f>K238</f>
        <v>0</v>
      </c>
      <c r="L237" s="26">
        <f>L238</f>
        <v>0</v>
      </c>
      <c r="M237" s="13">
        <f>N237+O237+P237+Q237+R237</f>
        <v>0</v>
      </c>
      <c r="N237" s="26">
        <f>N238</f>
        <v>0</v>
      </c>
      <c r="O237" s="26">
        <f>O238</f>
        <v>0</v>
      </c>
      <c r="P237" s="26">
        <f>P238</f>
        <v>0</v>
      </c>
      <c r="Q237" s="26">
        <f>Q238</f>
        <v>0</v>
      </c>
      <c r="R237" s="26">
        <f>R238</f>
        <v>0</v>
      </c>
      <c r="S237" s="26">
        <f>T237+U237+V237+W237+X237</f>
        <v>0</v>
      </c>
      <c r="T237" s="26">
        <f>T238</f>
        <v>0</v>
      </c>
      <c r="U237" s="26">
        <f>U238</f>
        <v>0</v>
      </c>
      <c r="V237" s="26">
        <f>V238</f>
        <v>0</v>
      </c>
      <c r="W237" s="26">
        <f>W238</f>
        <v>0</v>
      </c>
      <c r="X237" s="26">
        <f>X238</f>
        <v>0</v>
      </c>
      <c r="Y237" s="26">
        <f>SUM(Z237:AD237)</f>
        <v>0</v>
      </c>
      <c r="Z237" s="26">
        <f>Z238</f>
        <v>0</v>
      </c>
      <c r="AA237" s="26">
        <f>AA238</f>
        <v>0</v>
      </c>
      <c r="AB237" s="26">
        <f>AB238</f>
        <v>0</v>
      </c>
      <c r="AC237" s="26">
        <f>AC238</f>
        <v>0</v>
      </c>
      <c r="AD237" s="26">
        <f>AD238</f>
        <v>0</v>
      </c>
      <c r="AE237" s="27">
        <f>AF237+AG237+AH237+AI237</f>
        <v>0</v>
      </c>
      <c r="AF237" s="26">
        <f>AF238</f>
        <v>0</v>
      </c>
      <c r="AG237" s="13">
        <f t="shared" si="153"/>
        <v>0</v>
      </c>
      <c r="AH237" s="26">
        <f>AH238</f>
        <v>0</v>
      </c>
      <c r="AI237" s="26">
        <f>AI238</f>
        <v>0</v>
      </c>
      <c r="AJ237" s="26">
        <f>AK237+AL237+AM237+AN237</f>
        <v>0</v>
      </c>
      <c r="AK237" s="26">
        <f>AK238</f>
        <v>0</v>
      </c>
      <c r="AL237" s="26">
        <f>AL238</f>
        <v>0</v>
      </c>
      <c r="AM237" s="26">
        <f>AM238</f>
        <v>0</v>
      </c>
      <c r="AN237" s="26">
        <f>AN238</f>
        <v>0</v>
      </c>
      <c r="AO237" s="33"/>
      <c r="AP237" s="33"/>
      <c r="AR237" s="17">
        <f t="shared" si="103"/>
        <v>0</v>
      </c>
      <c r="AS237" s="17">
        <f t="shared" si="182"/>
        <v>0</v>
      </c>
    </row>
    <row r="238" spans="1:45" s="2" customFormat="1" ht="120" hidden="1" x14ac:dyDescent="0.2">
      <c r="A238" s="18"/>
      <c r="B238" s="29" t="s">
        <v>238</v>
      </c>
      <c r="C238" s="14">
        <f>SUM(D238+E238+F238+G238)</f>
        <v>0</v>
      </c>
      <c r="D238" s="14"/>
      <c r="E238" s="14"/>
      <c r="F238" s="14"/>
      <c r="G238" s="14"/>
      <c r="H238" s="14">
        <f>SUM(I238+J238+K238+L238)</f>
        <v>0</v>
      </c>
      <c r="I238" s="14"/>
      <c r="J238" s="14"/>
      <c r="K238" s="14"/>
      <c r="L238" s="14"/>
      <c r="M238" s="13">
        <f>N238+O238+P238+Q238+R238</f>
        <v>0</v>
      </c>
      <c r="N238" s="14"/>
      <c r="O238" s="14"/>
      <c r="P238" s="14"/>
      <c r="Q238" s="14"/>
      <c r="R238" s="14"/>
      <c r="S238" s="13">
        <f>T238+U238+V238+W238+X238</f>
        <v>0</v>
      </c>
      <c r="T238" s="14"/>
      <c r="U238" s="14"/>
      <c r="V238" s="14"/>
      <c r="W238" s="14"/>
      <c r="X238" s="14"/>
      <c r="Y238" s="13">
        <f>SUM(Z238:AD238)</f>
        <v>0</v>
      </c>
      <c r="Z238" s="14"/>
      <c r="AA238" s="14"/>
      <c r="AB238" s="14"/>
      <c r="AC238" s="14"/>
      <c r="AD238" s="14"/>
      <c r="AE238" s="14">
        <f>SUM(AF238+AG238+AH238+AI238)</f>
        <v>0</v>
      </c>
      <c r="AF238" s="14"/>
      <c r="AG238" s="13">
        <f t="shared" si="153"/>
        <v>0</v>
      </c>
      <c r="AH238" s="14"/>
      <c r="AI238" s="14"/>
      <c r="AJ238" s="13">
        <f>SUM(AK238+AL238+AM238+AN238)</f>
        <v>0</v>
      </c>
      <c r="AK238" s="14"/>
      <c r="AL238" s="14"/>
      <c r="AM238" s="14"/>
      <c r="AN238" s="14"/>
      <c r="AO238" s="20"/>
      <c r="AP238" s="20"/>
      <c r="AR238" s="17">
        <f t="shared" si="103"/>
        <v>0</v>
      </c>
      <c r="AS238" s="17">
        <f t="shared" si="182"/>
        <v>0</v>
      </c>
    </row>
    <row r="239" spans="1:45" s="52" customFormat="1" ht="69.75" customHeight="1" x14ac:dyDescent="0.2">
      <c r="A239" s="24"/>
      <c r="B239" s="25" t="s">
        <v>239</v>
      </c>
      <c r="C239" s="26">
        <f>D239+E239+F239+G239</f>
        <v>4645.5600000000004</v>
      </c>
      <c r="D239" s="26">
        <f>SUM(D240:D241)</f>
        <v>0</v>
      </c>
      <c r="E239" s="26">
        <f>SUM(E240:E241)</f>
        <v>0</v>
      </c>
      <c r="F239" s="26">
        <f>SUM(F240:F241)</f>
        <v>4645.5600000000004</v>
      </c>
      <c r="G239" s="26">
        <f>SUM(G240:G241)</f>
        <v>0</v>
      </c>
      <c r="H239" s="26">
        <f>I239+J239+K239+L239</f>
        <v>0</v>
      </c>
      <c r="I239" s="26">
        <f>SUM(I240:I241)</f>
        <v>0</v>
      </c>
      <c r="J239" s="26">
        <f>SUM(J240:J241)</f>
        <v>0</v>
      </c>
      <c r="K239" s="26">
        <f>SUM(K240:K241)</f>
        <v>0</v>
      </c>
      <c r="L239" s="26">
        <f>SUM(L240:L241)</f>
        <v>0</v>
      </c>
      <c r="M239" s="13">
        <f t="shared" si="173"/>
        <v>42718.643553807065</v>
      </c>
      <c r="N239" s="26">
        <f>SUM(N240:N241)</f>
        <v>0</v>
      </c>
      <c r="O239" s="26">
        <f>SUM(O240:O241)</f>
        <v>41938.6</v>
      </c>
      <c r="P239" s="26">
        <f>SUM(P240:P241)</f>
        <v>0</v>
      </c>
      <c r="Q239" s="26">
        <f>SUM(Q240:Q241)</f>
        <v>780.043553807065</v>
      </c>
      <c r="R239" s="26">
        <f>SUM(R240:R241)</f>
        <v>0</v>
      </c>
      <c r="S239" s="26">
        <f t="shared" si="180"/>
        <v>26257.968999999997</v>
      </c>
      <c r="T239" s="26">
        <f>SUM(T240:T241)</f>
        <v>0</v>
      </c>
      <c r="U239" s="26">
        <f>SUM(U240:U241)</f>
        <v>25807.080999999998</v>
      </c>
      <c r="V239" s="26">
        <f>SUM(V240:V241)</f>
        <v>0</v>
      </c>
      <c r="W239" s="26">
        <f>SUM(W240:W241)</f>
        <v>450.88800000000003</v>
      </c>
      <c r="X239" s="26">
        <f>SUM(X240:X241)</f>
        <v>0</v>
      </c>
      <c r="Y239" s="26">
        <f t="shared" si="181"/>
        <v>21612.409</v>
      </c>
      <c r="Z239" s="26">
        <f>SUM(Z240:Z241)</f>
        <v>0</v>
      </c>
      <c r="AA239" s="26">
        <f>SUM(AA240:AA241)</f>
        <v>21180.080999999998</v>
      </c>
      <c r="AB239" s="26">
        <f>SUM(AB240:AB241)</f>
        <v>0</v>
      </c>
      <c r="AC239" s="26">
        <f>SUM(AC240:AC241)</f>
        <v>432.32800000000003</v>
      </c>
      <c r="AD239" s="26">
        <f>SUM(AD240:AD241)</f>
        <v>0</v>
      </c>
      <c r="AE239" s="27">
        <f>AF239+AG239+AH239+AI239</f>
        <v>0</v>
      </c>
      <c r="AF239" s="26">
        <f>SUM(AF240:AF241)</f>
        <v>0</v>
      </c>
      <c r="AG239" s="13">
        <f>AG240+AG241</f>
        <v>0</v>
      </c>
      <c r="AH239" s="13">
        <f>AH240+AH241</f>
        <v>0</v>
      </c>
      <c r="AI239" s="26">
        <f>SUM(AI240:AI241)</f>
        <v>0</v>
      </c>
      <c r="AJ239" s="26">
        <f>AK239+AL239+AM239+AN239</f>
        <v>0</v>
      </c>
      <c r="AK239" s="26">
        <f>SUM(AK240:AK241)</f>
        <v>0</v>
      </c>
      <c r="AL239" s="26">
        <f>SUM(AL240:AL241)</f>
        <v>0</v>
      </c>
      <c r="AM239" s="26">
        <f>SUM(AM240:AM241)</f>
        <v>0</v>
      </c>
      <c r="AN239" s="26">
        <f>SUM(AN240:AN241)</f>
        <v>0</v>
      </c>
      <c r="AO239" s="33"/>
      <c r="AP239" s="33"/>
      <c r="AR239" s="17">
        <f t="shared" si="103"/>
        <v>0</v>
      </c>
      <c r="AS239" s="17">
        <f t="shared" si="182"/>
        <v>0</v>
      </c>
    </row>
    <row r="240" spans="1:45" s="2" customFormat="1" ht="285" x14ac:dyDescent="0.2">
      <c r="A240" s="18">
        <v>102</v>
      </c>
      <c r="B240" s="29" t="s">
        <v>240</v>
      </c>
      <c r="C240" s="14">
        <f>SUM(D240+E240+F240+G240)</f>
        <v>0</v>
      </c>
      <c r="D240" s="14"/>
      <c r="E240" s="14"/>
      <c r="F240" s="14"/>
      <c r="G240" s="14"/>
      <c r="H240" s="14">
        <f>SUM(I240+J240+K240+L240)</f>
        <v>0</v>
      </c>
      <c r="I240" s="14"/>
      <c r="J240" s="14"/>
      <c r="K240" s="14"/>
      <c r="L240" s="14"/>
      <c r="M240" s="13">
        <f>N240+O240+P240+Q240+R240</f>
        <v>38073.061224489793</v>
      </c>
      <c r="N240" s="14"/>
      <c r="O240" s="14">
        <v>37311.599999999999</v>
      </c>
      <c r="P240" s="14"/>
      <c r="Q240" s="14">
        <f>O240*2/98</f>
        <v>761.46122448979588</v>
      </c>
      <c r="R240" s="14"/>
      <c r="S240" s="13">
        <f t="shared" si="180"/>
        <v>21612.327999999998</v>
      </c>
      <c r="T240" s="14"/>
      <c r="U240" s="14">
        <v>21180.080999999998</v>
      </c>
      <c r="V240" s="14"/>
      <c r="W240" s="14">
        <v>432.24700000000001</v>
      </c>
      <c r="X240" s="14"/>
      <c r="Y240" s="13">
        <f t="shared" si="181"/>
        <v>21612.327999999998</v>
      </c>
      <c r="Z240" s="14"/>
      <c r="AA240" s="14">
        <v>21180.080999999998</v>
      </c>
      <c r="AB240" s="14"/>
      <c r="AC240" s="14">
        <v>432.24700000000001</v>
      </c>
      <c r="AD240" s="14"/>
      <c r="AE240" s="14">
        <f>SUM(AF240+AG240+AH240+AI240)</f>
        <v>0</v>
      </c>
      <c r="AF240" s="14"/>
      <c r="AG240" s="13">
        <f t="shared" si="153"/>
        <v>0</v>
      </c>
      <c r="AH240" s="14"/>
      <c r="AI240" s="14"/>
      <c r="AJ240" s="13">
        <f>SUM(AK240+AL240+AM240+AN240)</f>
        <v>0</v>
      </c>
      <c r="AK240" s="14"/>
      <c r="AL240" s="14"/>
      <c r="AM240" s="14"/>
      <c r="AN240" s="14"/>
      <c r="AO240" s="20"/>
      <c r="AP240" s="20"/>
      <c r="AR240" s="17">
        <f t="shared" si="103"/>
        <v>0</v>
      </c>
      <c r="AS240" s="17">
        <f t="shared" si="182"/>
        <v>0</v>
      </c>
    </row>
    <row r="241" spans="1:45" s="2" customFormat="1" ht="90" x14ac:dyDescent="0.2">
      <c r="A241" s="18">
        <v>103</v>
      </c>
      <c r="B241" s="29" t="s">
        <v>241</v>
      </c>
      <c r="C241" s="14">
        <f>SUM(D241+E241+F241+G241)</f>
        <v>4645.5600000000004</v>
      </c>
      <c r="D241" s="14"/>
      <c r="E241" s="14"/>
      <c r="F241" s="14">
        <v>4645.5600000000004</v>
      </c>
      <c r="G241" s="14"/>
      <c r="H241" s="14"/>
      <c r="I241" s="14"/>
      <c r="J241" s="14"/>
      <c r="K241" s="14"/>
      <c r="L241" s="14"/>
      <c r="M241" s="13">
        <f>N241+O241+P241+Q241+R241</f>
        <v>4645.5823293172689</v>
      </c>
      <c r="N241" s="14"/>
      <c r="O241" s="14">
        <v>4627</v>
      </c>
      <c r="P241" s="14"/>
      <c r="Q241" s="14">
        <f>O241*0.4/99.6</f>
        <v>18.582329317269078</v>
      </c>
      <c r="R241" s="14"/>
      <c r="S241" s="13">
        <f>T241+U241+V241+W241+X241</f>
        <v>4645.6409999999996</v>
      </c>
      <c r="T241" s="14"/>
      <c r="U241" s="14">
        <v>4627</v>
      </c>
      <c r="V241" s="14"/>
      <c r="W241" s="14">
        <v>18.640999999999998</v>
      </c>
      <c r="X241" s="14"/>
      <c r="Y241" s="13">
        <f>SUM(Z241:AD241)</f>
        <v>8.1000000000000003E-2</v>
      </c>
      <c r="Z241" s="14"/>
      <c r="AA241" s="14"/>
      <c r="AB241" s="14"/>
      <c r="AC241" s="14">
        <v>8.1000000000000003E-2</v>
      </c>
      <c r="AD241" s="14"/>
      <c r="AE241" s="14">
        <f>SUM(AF241+AG241+AH241+AI241)</f>
        <v>0</v>
      </c>
      <c r="AF241" s="14"/>
      <c r="AG241" s="13"/>
      <c r="AH241" s="14"/>
      <c r="AI241" s="14"/>
      <c r="AJ241" s="13"/>
      <c r="AK241" s="14"/>
      <c r="AL241" s="14"/>
      <c r="AM241" s="14"/>
      <c r="AN241" s="14"/>
      <c r="AO241" s="20"/>
      <c r="AP241" s="20"/>
      <c r="AR241" s="17">
        <f t="shared" si="103"/>
        <v>0</v>
      </c>
      <c r="AS241" s="17">
        <f t="shared" si="182"/>
        <v>0</v>
      </c>
    </row>
    <row r="242" spans="1:45" s="30" customFormat="1" ht="30" hidden="1" x14ac:dyDescent="0.2">
      <c r="A242" s="18"/>
      <c r="B242" s="25" t="s">
        <v>242</v>
      </c>
      <c r="C242" s="26">
        <f t="shared" ref="C242:AP242" si="183">C244</f>
        <v>0</v>
      </c>
      <c r="D242" s="26">
        <f t="shared" si="183"/>
        <v>0</v>
      </c>
      <c r="E242" s="26">
        <f t="shared" si="183"/>
        <v>0</v>
      </c>
      <c r="F242" s="26">
        <f t="shared" si="183"/>
        <v>0</v>
      </c>
      <c r="G242" s="26">
        <f t="shared" si="183"/>
        <v>0</v>
      </c>
      <c r="H242" s="26">
        <f t="shared" si="183"/>
        <v>0</v>
      </c>
      <c r="I242" s="26">
        <f t="shared" si="183"/>
        <v>0</v>
      </c>
      <c r="J242" s="26">
        <f t="shared" si="183"/>
        <v>0</v>
      </c>
      <c r="K242" s="26">
        <f t="shared" si="183"/>
        <v>0</v>
      </c>
      <c r="L242" s="26">
        <f t="shared" si="183"/>
        <v>0</v>
      </c>
      <c r="M242" s="26">
        <f t="shared" si="183"/>
        <v>0</v>
      </c>
      <c r="N242" s="26">
        <f t="shared" si="183"/>
        <v>0</v>
      </c>
      <c r="O242" s="26">
        <f t="shared" si="183"/>
        <v>0</v>
      </c>
      <c r="P242" s="26">
        <f t="shared" si="183"/>
        <v>0</v>
      </c>
      <c r="Q242" s="26">
        <f t="shared" si="183"/>
        <v>0</v>
      </c>
      <c r="R242" s="26">
        <f t="shared" si="183"/>
        <v>0</v>
      </c>
      <c r="S242" s="26">
        <f t="shared" si="183"/>
        <v>0</v>
      </c>
      <c r="T242" s="26">
        <f t="shared" si="183"/>
        <v>0</v>
      </c>
      <c r="U242" s="26">
        <f t="shared" si="183"/>
        <v>0</v>
      </c>
      <c r="V242" s="26">
        <f t="shared" si="183"/>
        <v>0</v>
      </c>
      <c r="W242" s="26">
        <f t="shared" si="183"/>
        <v>0</v>
      </c>
      <c r="X242" s="26">
        <f t="shared" si="183"/>
        <v>0</v>
      </c>
      <c r="Y242" s="26">
        <f t="shared" si="183"/>
        <v>0</v>
      </c>
      <c r="Z242" s="26">
        <f t="shared" si="183"/>
        <v>0</v>
      </c>
      <c r="AA242" s="26">
        <f t="shared" si="183"/>
        <v>0</v>
      </c>
      <c r="AB242" s="26">
        <f t="shared" si="183"/>
        <v>0</v>
      </c>
      <c r="AC242" s="26">
        <f t="shared" si="183"/>
        <v>0</v>
      </c>
      <c r="AD242" s="26">
        <f t="shared" si="183"/>
        <v>0</v>
      </c>
      <c r="AE242" s="27">
        <f t="shared" si="183"/>
        <v>0</v>
      </c>
      <c r="AF242" s="26">
        <f t="shared" si="183"/>
        <v>0</v>
      </c>
      <c r="AG242" s="13">
        <f t="shared" si="153"/>
        <v>0</v>
      </c>
      <c r="AH242" s="26">
        <f t="shared" si="183"/>
        <v>0</v>
      </c>
      <c r="AI242" s="26">
        <f t="shared" si="183"/>
        <v>0</v>
      </c>
      <c r="AJ242" s="26">
        <f t="shared" si="183"/>
        <v>0</v>
      </c>
      <c r="AK242" s="26">
        <f t="shared" si="183"/>
        <v>0</v>
      </c>
      <c r="AL242" s="26">
        <f t="shared" si="183"/>
        <v>0</v>
      </c>
      <c r="AM242" s="26">
        <f t="shared" si="183"/>
        <v>0</v>
      </c>
      <c r="AN242" s="26">
        <f t="shared" si="183"/>
        <v>0</v>
      </c>
      <c r="AO242" s="33">
        <f t="shared" si="183"/>
        <v>0</v>
      </c>
      <c r="AP242" s="33">
        <f t="shared" si="183"/>
        <v>0</v>
      </c>
      <c r="AR242" s="17">
        <f t="shared" si="103"/>
        <v>0</v>
      </c>
      <c r="AS242" s="17">
        <f t="shared" si="182"/>
        <v>0</v>
      </c>
    </row>
    <row r="243" spans="1:45" s="30" customFormat="1" ht="15.75" hidden="1" x14ac:dyDescent="0.2">
      <c r="A243" s="18"/>
      <c r="B243" s="29" t="s">
        <v>12</v>
      </c>
      <c r="C243" s="14"/>
      <c r="D243" s="14"/>
      <c r="E243" s="14"/>
      <c r="F243" s="14"/>
      <c r="G243" s="14"/>
      <c r="H243" s="14"/>
      <c r="I243" s="14"/>
      <c r="J243" s="14"/>
      <c r="K243" s="14"/>
      <c r="L243" s="14"/>
      <c r="M243" s="13"/>
      <c r="N243" s="14"/>
      <c r="O243" s="14"/>
      <c r="P243" s="14"/>
      <c r="Q243" s="14"/>
      <c r="R243" s="14"/>
      <c r="S243" s="13"/>
      <c r="T243" s="14"/>
      <c r="U243" s="14"/>
      <c r="V243" s="14"/>
      <c r="W243" s="14"/>
      <c r="X243" s="14"/>
      <c r="Y243" s="13"/>
      <c r="Z243" s="14"/>
      <c r="AA243" s="14"/>
      <c r="AB243" s="14"/>
      <c r="AC243" s="14"/>
      <c r="AD243" s="14"/>
      <c r="AE243" s="14"/>
      <c r="AF243" s="14"/>
      <c r="AG243" s="13">
        <f t="shared" si="153"/>
        <v>0</v>
      </c>
      <c r="AH243" s="14"/>
      <c r="AI243" s="14"/>
      <c r="AJ243" s="13"/>
      <c r="AK243" s="14"/>
      <c r="AL243" s="14"/>
      <c r="AM243" s="14"/>
      <c r="AN243" s="14"/>
      <c r="AO243" s="20"/>
      <c r="AP243" s="20"/>
      <c r="AR243" s="17">
        <f t="shared" si="103"/>
        <v>0</v>
      </c>
      <c r="AS243" s="17">
        <f t="shared" si="182"/>
        <v>0</v>
      </c>
    </row>
    <row r="244" spans="1:45" s="30" customFormat="1" ht="15.75" hidden="1" x14ac:dyDescent="0.2">
      <c r="A244" s="18"/>
      <c r="B244" s="29"/>
      <c r="C244" s="14">
        <f>SUM(D244:G244)</f>
        <v>0</v>
      </c>
      <c r="D244" s="14"/>
      <c r="E244" s="14"/>
      <c r="F244" s="14"/>
      <c r="G244" s="14"/>
      <c r="H244" s="14">
        <f>SUM(I244:L244)</f>
        <v>0</v>
      </c>
      <c r="I244" s="14"/>
      <c r="J244" s="14"/>
      <c r="K244" s="14"/>
      <c r="L244" s="14"/>
      <c r="M244" s="13">
        <f>SUM(N244:R244)</f>
        <v>0</v>
      </c>
      <c r="N244" s="14"/>
      <c r="O244" s="14"/>
      <c r="P244" s="14"/>
      <c r="Q244" s="14"/>
      <c r="R244" s="14"/>
      <c r="S244" s="13">
        <f>SUM(T244:X244)</f>
        <v>0</v>
      </c>
      <c r="T244" s="14"/>
      <c r="U244" s="14"/>
      <c r="V244" s="14"/>
      <c r="W244" s="14"/>
      <c r="X244" s="14"/>
      <c r="Y244" s="13">
        <f>SUM(Z244:AD244)</f>
        <v>0</v>
      </c>
      <c r="Z244" s="14"/>
      <c r="AA244" s="14"/>
      <c r="AB244" s="14"/>
      <c r="AC244" s="14"/>
      <c r="AD244" s="14"/>
      <c r="AE244" s="14">
        <f>SUM(AF244:AI244)</f>
        <v>0</v>
      </c>
      <c r="AF244" s="14"/>
      <c r="AG244" s="13">
        <f t="shared" si="153"/>
        <v>0</v>
      </c>
      <c r="AH244" s="14"/>
      <c r="AI244" s="14"/>
      <c r="AJ244" s="13">
        <f>SUM(AK244:AN244)</f>
        <v>0</v>
      </c>
      <c r="AK244" s="14"/>
      <c r="AL244" s="14"/>
      <c r="AM244" s="14"/>
      <c r="AN244" s="14"/>
      <c r="AO244" s="20"/>
      <c r="AP244" s="20"/>
      <c r="AR244" s="17">
        <f t="shared" si="103"/>
        <v>0</v>
      </c>
      <c r="AS244" s="17">
        <f t="shared" si="182"/>
        <v>0</v>
      </c>
    </row>
    <row r="245" spans="1:45" s="21" customFormat="1" ht="25.5" customHeight="1" x14ac:dyDescent="0.2">
      <c r="A245" s="18"/>
      <c r="B245" s="22" t="s">
        <v>69</v>
      </c>
      <c r="C245" s="13">
        <f>SUM(D245+E245+F245+G245)</f>
        <v>148.59800000000001</v>
      </c>
      <c r="D245" s="13">
        <f t="shared" ref="D245:G246" si="184">D246</f>
        <v>0</v>
      </c>
      <c r="E245" s="13">
        <f t="shared" si="184"/>
        <v>0</v>
      </c>
      <c r="F245" s="13">
        <f t="shared" si="184"/>
        <v>148.59800000000001</v>
      </c>
      <c r="G245" s="13">
        <f t="shared" si="184"/>
        <v>0</v>
      </c>
      <c r="H245" s="13">
        <f>SUM(I245+J245+K245+L245)</f>
        <v>0</v>
      </c>
      <c r="I245" s="13">
        <f t="shared" ref="I245:L246" si="185">I246</f>
        <v>0</v>
      </c>
      <c r="J245" s="13">
        <f t="shared" si="185"/>
        <v>0</v>
      </c>
      <c r="K245" s="13">
        <f t="shared" si="185"/>
        <v>0</v>
      </c>
      <c r="L245" s="13">
        <f t="shared" si="185"/>
        <v>0</v>
      </c>
      <c r="M245" s="13">
        <f>M246</f>
        <v>2771549.5848689387</v>
      </c>
      <c r="N245" s="13">
        <f t="shared" ref="N245:AN246" si="186">N246</f>
        <v>923236.7</v>
      </c>
      <c r="O245" s="13">
        <f t="shared" si="186"/>
        <v>1718628.3</v>
      </c>
      <c r="P245" s="13">
        <f t="shared" si="186"/>
        <v>0</v>
      </c>
      <c r="Q245" s="13">
        <f t="shared" si="186"/>
        <v>129684.58486893862</v>
      </c>
      <c r="R245" s="13">
        <f t="shared" si="186"/>
        <v>0</v>
      </c>
      <c r="S245" s="13">
        <f t="shared" si="186"/>
        <v>1597385.8129999998</v>
      </c>
      <c r="T245" s="13">
        <f t="shared" si="186"/>
        <v>571316.72</v>
      </c>
      <c r="U245" s="13">
        <f t="shared" si="186"/>
        <v>989643.98499999987</v>
      </c>
      <c r="V245" s="13">
        <f t="shared" si="186"/>
        <v>0</v>
      </c>
      <c r="W245" s="13">
        <f t="shared" si="186"/>
        <v>36425.108</v>
      </c>
      <c r="X245" s="13">
        <f t="shared" si="186"/>
        <v>0</v>
      </c>
      <c r="Y245" s="13">
        <f t="shared" si="186"/>
        <v>1814547.1409999998</v>
      </c>
      <c r="Z245" s="13">
        <f t="shared" si="186"/>
        <v>652892.46</v>
      </c>
      <c r="AA245" s="13">
        <f t="shared" si="186"/>
        <v>1083990.4099999999</v>
      </c>
      <c r="AB245" s="13">
        <f t="shared" si="186"/>
        <v>0</v>
      </c>
      <c r="AC245" s="13">
        <f t="shared" si="186"/>
        <v>77664.271000000008</v>
      </c>
      <c r="AD245" s="13">
        <f t="shared" si="186"/>
        <v>0</v>
      </c>
      <c r="AE245" s="14">
        <f t="shared" si="186"/>
        <v>217886.47799999994</v>
      </c>
      <c r="AF245" s="13">
        <f t="shared" si="186"/>
        <v>81575.740000000005</v>
      </c>
      <c r="AG245" s="13">
        <f t="shared" si="186"/>
        <v>110392.28900000008</v>
      </c>
      <c r="AH245" s="13">
        <f t="shared" si="186"/>
        <v>513.20100000000002</v>
      </c>
      <c r="AI245" s="13">
        <f t="shared" si="186"/>
        <v>0</v>
      </c>
      <c r="AJ245" s="13">
        <f t="shared" si="186"/>
        <v>576.55200000000002</v>
      </c>
      <c r="AK245" s="13">
        <f t="shared" si="186"/>
        <v>0</v>
      </c>
      <c r="AL245" s="13">
        <f t="shared" si="186"/>
        <v>575.399</v>
      </c>
      <c r="AM245" s="13">
        <f t="shared" si="186"/>
        <v>1.153</v>
      </c>
      <c r="AN245" s="13">
        <f t="shared" si="186"/>
        <v>0</v>
      </c>
      <c r="AO245" s="23"/>
      <c r="AP245" s="23"/>
      <c r="AR245" s="17">
        <f>AR246</f>
        <v>-217309.92599999986</v>
      </c>
      <c r="AS245" s="17">
        <f t="shared" si="182"/>
        <v>-217309.92599999995</v>
      </c>
    </row>
    <row r="246" spans="1:45" s="46" customFormat="1" ht="48.75" customHeight="1" x14ac:dyDescent="0.2">
      <c r="A246" s="18"/>
      <c r="B246" s="22" t="s">
        <v>70</v>
      </c>
      <c r="C246" s="13">
        <f>SUM(D246+E246+F246+G246)</f>
        <v>148.59800000000001</v>
      </c>
      <c r="D246" s="13">
        <f t="shared" si="184"/>
        <v>0</v>
      </c>
      <c r="E246" s="13">
        <f t="shared" si="184"/>
        <v>0</v>
      </c>
      <c r="F246" s="13">
        <f t="shared" si="184"/>
        <v>148.59800000000001</v>
      </c>
      <c r="G246" s="13">
        <f t="shared" si="184"/>
        <v>0</v>
      </c>
      <c r="H246" s="13">
        <f>SUM(I246+J246+K246+L246)</f>
        <v>0</v>
      </c>
      <c r="I246" s="13">
        <f t="shared" si="185"/>
        <v>0</v>
      </c>
      <c r="J246" s="13">
        <f t="shared" si="185"/>
        <v>0</v>
      </c>
      <c r="K246" s="13">
        <f t="shared" si="185"/>
        <v>0</v>
      </c>
      <c r="L246" s="13">
        <f t="shared" si="185"/>
        <v>0</v>
      </c>
      <c r="M246" s="13">
        <f t="shared" ref="M246:M271" si="187">N246+O246+P246+Q246+R246</f>
        <v>2771549.5848689387</v>
      </c>
      <c r="N246" s="13">
        <f t="shared" si="186"/>
        <v>923236.7</v>
      </c>
      <c r="O246" s="13">
        <f t="shared" si="186"/>
        <v>1718628.3</v>
      </c>
      <c r="P246" s="13">
        <f t="shared" si="186"/>
        <v>0</v>
      </c>
      <c r="Q246" s="13">
        <f t="shared" si="186"/>
        <v>129684.58486893862</v>
      </c>
      <c r="R246" s="13">
        <f t="shared" si="186"/>
        <v>0</v>
      </c>
      <c r="S246" s="13">
        <f t="shared" ref="S246:S271" si="188">T246+U246+V246+W246+X246</f>
        <v>1597385.8129999998</v>
      </c>
      <c r="T246" s="13">
        <f t="shared" si="186"/>
        <v>571316.72</v>
      </c>
      <c r="U246" s="13">
        <f t="shared" si="186"/>
        <v>989643.98499999987</v>
      </c>
      <c r="V246" s="13">
        <f t="shared" si="186"/>
        <v>0</v>
      </c>
      <c r="W246" s="13">
        <f t="shared" si="186"/>
        <v>36425.108</v>
      </c>
      <c r="X246" s="13">
        <f t="shared" si="186"/>
        <v>0</v>
      </c>
      <c r="Y246" s="13">
        <f t="shared" ref="Y246:Y271" si="189">SUM(Z246:AD246)</f>
        <v>1814547.1409999998</v>
      </c>
      <c r="Z246" s="13">
        <f t="shared" si="186"/>
        <v>652892.46</v>
      </c>
      <c r="AA246" s="13">
        <f t="shared" si="186"/>
        <v>1083990.4099999999</v>
      </c>
      <c r="AB246" s="13">
        <f t="shared" si="186"/>
        <v>0</v>
      </c>
      <c r="AC246" s="13">
        <f t="shared" si="186"/>
        <v>77664.271000000008</v>
      </c>
      <c r="AD246" s="13">
        <f t="shared" si="186"/>
        <v>0</v>
      </c>
      <c r="AE246" s="14">
        <f>AE247</f>
        <v>217886.47799999994</v>
      </c>
      <c r="AF246" s="13">
        <f t="shared" si="186"/>
        <v>81575.740000000005</v>
      </c>
      <c r="AG246" s="13">
        <f t="shared" si="186"/>
        <v>110392.28900000008</v>
      </c>
      <c r="AH246" s="13">
        <f t="shared" si="186"/>
        <v>513.20100000000002</v>
      </c>
      <c r="AI246" s="13">
        <f t="shared" si="186"/>
        <v>0</v>
      </c>
      <c r="AJ246" s="13">
        <f>SUM(AK246+AL246+AM246+AN246)</f>
        <v>576.55200000000002</v>
      </c>
      <c r="AK246" s="13">
        <f t="shared" si="186"/>
        <v>0</v>
      </c>
      <c r="AL246" s="13">
        <f t="shared" si="186"/>
        <v>575.399</v>
      </c>
      <c r="AM246" s="13">
        <f t="shared" si="186"/>
        <v>1.153</v>
      </c>
      <c r="AN246" s="13">
        <f t="shared" si="186"/>
        <v>0</v>
      </c>
      <c r="AO246" s="23"/>
      <c r="AP246" s="23"/>
      <c r="AR246" s="17">
        <f>AR247</f>
        <v>-217309.92599999986</v>
      </c>
      <c r="AS246" s="17">
        <f t="shared" si="182"/>
        <v>-217309.92599999995</v>
      </c>
    </row>
    <row r="247" spans="1:45" s="46" customFormat="1" ht="42.75" x14ac:dyDescent="0.2">
      <c r="A247" s="18"/>
      <c r="B247" s="12" t="s">
        <v>71</v>
      </c>
      <c r="C247" s="13">
        <f>SUM(D247+E247+F247+G247)</f>
        <v>148.59800000000001</v>
      </c>
      <c r="D247" s="13">
        <f>D248+D257</f>
        <v>0</v>
      </c>
      <c r="E247" s="13">
        <f>E248+E257</f>
        <v>0</v>
      </c>
      <c r="F247" s="13">
        <f>F248+F257</f>
        <v>148.59800000000001</v>
      </c>
      <c r="G247" s="13">
        <f>G248+G257</f>
        <v>0</v>
      </c>
      <c r="H247" s="13">
        <f>SUM(I247+J247+K247+L247)</f>
        <v>0</v>
      </c>
      <c r="I247" s="13">
        <f>I248+I257</f>
        <v>0</v>
      </c>
      <c r="J247" s="13">
        <f>J248+J257</f>
        <v>0</v>
      </c>
      <c r="K247" s="13">
        <f>K248+K257</f>
        <v>0</v>
      </c>
      <c r="L247" s="13">
        <f>L248+L257</f>
        <v>0</v>
      </c>
      <c r="M247" s="13">
        <f>M248+M257</f>
        <v>2771549.5848689387</v>
      </c>
      <c r="N247" s="13">
        <f t="shared" ref="N247:AN247" si="190">N248+N257</f>
        <v>923236.7</v>
      </c>
      <c r="O247" s="13">
        <f t="shared" si="190"/>
        <v>1718628.3</v>
      </c>
      <c r="P247" s="13">
        <f t="shared" si="190"/>
        <v>0</v>
      </c>
      <c r="Q247" s="13">
        <f t="shared" si="190"/>
        <v>129684.58486893862</v>
      </c>
      <c r="R247" s="13">
        <f t="shared" si="190"/>
        <v>0</v>
      </c>
      <c r="S247" s="13">
        <f t="shared" si="190"/>
        <v>1597385.8130000001</v>
      </c>
      <c r="T247" s="13">
        <f t="shared" si="190"/>
        <v>571316.72</v>
      </c>
      <c r="U247" s="13">
        <f t="shared" si="190"/>
        <v>989643.98499999987</v>
      </c>
      <c r="V247" s="13">
        <f t="shared" si="190"/>
        <v>0</v>
      </c>
      <c r="W247" s="13">
        <f t="shared" si="190"/>
        <v>36425.108</v>
      </c>
      <c r="X247" s="13">
        <f t="shared" si="190"/>
        <v>0</v>
      </c>
      <c r="Y247" s="13">
        <f t="shared" si="190"/>
        <v>1814547.1409999998</v>
      </c>
      <c r="Z247" s="13">
        <f t="shared" si="190"/>
        <v>652892.46</v>
      </c>
      <c r="AA247" s="13">
        <f t="shared" si="190"/>
        <v>1083990.4099999999</v>
      </c>
      <c r="AB247" s="13">
        <f t="shared" si="190"/>
        <v>0</v>
      </c>
      <c r="AC247" s="13">
        <f t="shared" si="190"/>
        <v>77664.271000000008</v>
      </c>
      <c r="AD247" s="13">
        <f t="shared" si="190"/>
        <v>0</v>
      </c>
      <c r="AE247" s="14">
        <f t="shared" si="190"/>
        <v>217886.47799999994</v>
      </c>
      <c r="AF247" s="13">
        <f t="shared" si="190"/>
        <v>81575.740000000005</v>
      </c>
      <c r="AG247" s="13">
        <f t="shared" si="190"/>
        <v>110392.28900000008</v>
      </c>
      <c r="AH247" s="13">
        <f t="shared" si="190"/>
        <v>513.20100000000002</v>
      </c>
      <c r="AI247" s="13">
        <f t="shared" si="190"/>
        <v>0</v>
      </c>
      <c r="AJ247" s="13">
        <f t="shared" si="190"/>
        <v>576.55200000000002</v>
      </c>
      <c r="AK247" s="13">
        <f t="shared" si="190"/>
        <v>0</v>
      </c>
      <c r="AL247" s="13">
        <f t="shared" si="190"/>
        <v>575.399</v>
      </c>
      <c r="AM247" s="13">
        <f t="shared" si="190"/>
        <v>1.153</v>
      </c>
      <c r="AN247" s="13">
        <f t="shared" si="190"/>
        <v>0</v>
      </c>
      <c r="AO247" s="23"/>
      <c r="AP247" s="23"/>
      <c r="AR247" s="17">
        <f>AR248+AR257</f>
        <v>-217309.92599999986</v>
      </c>
      <c r="AS247" s="17">
        <f t="shared" si="182"/>
        <v>-217309.92599999995</v>
      </c>
    </row>
    <row r="248" spans="1:45" s="52" customFormat="1" ht="47.25" customHeight="1" x14ac:dyDescent="0.2">
      <c r="A248" s="24"/>
      <c r="B248" s="25" t="s">
        <v>243</v>
      </c>
      <c r="C248" s="26">
        <f t="shared" ref="C248:AN248" si="191">SUM(C249:C256)</f>
        <v>48.442</v>
      </c>
      <c r="D248" s="26">
        <f t="shared" si="191"/>
        <v>0</v>
      </c>
      <c r="E248" s="26">
        <f t="shared" si="191"/>
        <v>0</v>
      </c>
      <c r="F248" s="26">
        <f t="shared" si="191"/>
        <v>48.442</v>
      </c>
      <c r="G248" s="26">
        <f t="shared" si="191"/>
        <v>0</v>
      </c>
      <c r="H248" s="26">
        <f t="shared" si="191"/>
        <v>0</v>
      </c>
      <c r="I248" s="26">
        <f t="shared" si="191"/>
        <v>0</v>
      </c>
      <c r="J248" s="26">
        <f t="shared" si="191"/>
        <v>0</v>
      </c>
      <c r="K248" s="26">
        <f t="shared" si="191"/>
        <v>0</v>
      </c>
      <c r="L248" s="26">
        <f t="shared" si="191"/>
        <v>0</v>
      </c>
      <c r="M248" s="26">
        <f t="shared" si="191"/>
        <v>1373930.7119661248</v>
      </c>
      <c r="N248" s="26">
        <f t="shared" si="191"/>
        <v>304828.5</v>
      </c>
      <c r="O248" s="26">
        <f t="shared" si="191"/>
        <v>1037326.2000000001</v>
      </c>
      <c r="P248" s="26">
        <f t="shared" si="191"/>
        <v>0</v>
      </c>
      <c r="Q248" s="26">
        <f t="shared" si="191"/>
        <v>31776.011966124905</v>
      </c>
      <c r="R248" s="26">
        <f t="shared" si="191"/>
        <v>0</v>
      </c>
      <c r="S248" s="26">
        <f t="shared" si="191"/>
        <v>928328.73199999996</v>
      </c>
      <c r="T248" s="26">
        <f t="shared" si="191"/>
        <v>302129.42700000003</v>
      </c>
      <c r="U248" s="26">
        <f t="shared" si="191"/>
        <v>624492.45099999988</v>
      </c>
      <c r="V248" s="26">
        <f t="shared" si="191"/>
        <v>0</v>
      </c>
      <c r="W248" s="26">
        <f t="shared" si="191"/>
        <v>1706.854</v>
      </c>
      <c r="X248" s="26">
        <f t="shared" si="191"/>
        <v>0</v>
      </c>
      <c r="Y248" s="26">
        <f t="shared" si="191"/>
        <v>977076.25599999994</v>
      </c>
      <c r="Z248" s="26">
        <f t="shared" si="191"/>
        <v>302129.42700000003</v>
      </c>
      <c r="AA248" s="26">
        <f t="shared" si="191"/>
        <v>648343.70299999998</v>
      </c>
      <c r="AB248" s="26">
        <f t="shared" si="191"/>
        <v>0</v>
      </c>
      <c r="AC248" s="26">
        <f t="shared" si="191"/>
        <v>26603.126</v>
      </c>
      <c r="AD248" s="26">
        <f t="shared" si="191"/>
        <v>0</v>
      </c>
      <c r="AE248" s="27">
        <f t="shared" si="191"/>
        <v>49372.517999999989</v>
      </c>
      <c r="AF248" s="26">
        <f t="shared" si="191"/>
        <v>0</v>
      </c>
      <c r="AG248" s="13">
        <f t="shared" si="153"/>
        <v>23851.252000000095</v>
      </c>
      <c r="AH248" s="26">
        <f t="shared" si="191"/>
        <v>116.01799999999997</v>
      </c>
      <c r="AI248" s="26">
        <f t="shared" si="191"/>
        <v>0</v>
      </c>
      <c r="AJ248" s="26">
        <f t="shared" si="191"/>
        <v>576.55200000000002</v>
      </c>
      <c r="AK248" s="26">
        <f t="shared" si="191"/>
        <v>0</v>
      </c>
      <c r="AL248" s="26">
        <f t="shared" si="191"/>
        <v>575.399</v>
      </c>
      <c r="AM248" s="26">
        <f t="shared" si="191"/>
        <v>1.153</v>
      </c>
      <c r="AN248" s="26">
        <f t="shared" si="191"/>
        <v>0</v>
      </c>
      <c r="AO248" s="33"/>
      <c r="AP248" s="33"/>
      <c r="AR248" s="17">
        <f t="shared" si="103"/>
        <v>-48795.965999999979</v>
      </c>
      <c r="AS248" s="17">
        <f t="shared" si="182"/>
        <v>-48795.965999999986</v>
      </c>
    </row>
    <row r="249" spans="1:45" s="2" customFormat="1" ht="48" customHeight="1" x14ac:dyDescent="0.2">
      <c r="A249" s="18">
        <v>104</v>
      </c>
      <c r="B249" s="29" t="s">
        <v>244</v>
      </c>
      <c r="C249" s="14">
        <f t="shared" ref="C249:C256" si="192">SUM(D249:G249)</f>
        <v>48.442</v>
      </c>
      <c r="D249" s="14"/>
      <c r="E249" s="14"/>
      <c r="F249" s="14">
        <v>48.442</v>
      </c>
      <c r="G249" s="14"/>
      <c r="H249" s="14">
        <f t="shared" ref="H249:H256" si="193">SUM(I249:L249)</f>
        <v>0</v>
      </c>
      <c r="I249" s="14"/>
      <c r="J249" s="14"/>
      <c r="K249" s="14"/>
      <c r="L249" s="14"/>
      <c r="M249" s="13">
        <f t="shared" si="187"/>
        <v>238729.50654582074</v>
      </c>
      <c r="N249" s="14"/>
      <c r="O249" s="14">
        <v>237058.4</v>
      </c>
      <c r="P249" s="14"/>
      <c r="Q249" s="14">
        <f>O249*0.7/99.3</f>
        <v>1671.1065458207449</v>
      </c>
      <c r="R249" s="14"/>
      <c r="S249" s="13">
        <f t="shared" si="188"/>
        <v>45876.961000000003</v>
      </c>
      <c r="T249" s="14"/>
      <c r="U249" s="14">
        <v>45555.822</v>
      </c>
      <c r="V249" s="14"/>
      <c r="W249" s="14">
        <v>321.13900000000001</v>
      </c>
      <c r="X249" s="14"/>
      <c r="Y249" s="13">
        <f t="shared" si="189"/>
        <v>45876.961000000003</v>
      </c>
      <c r="Z249" s="14"/>
      <c r="AA249" s="14">
        <v>45555.822</v>
      </c>
      <c r="AB249" s="14"/>
      <c r="AC249" s="14">
        <v>321.13900000000001</v>
      </c>
      <c r="AD249" s="14"/>
      <c r="AE249" s="14">
        <f t="shared" ref="AE249:AE256" si="194">SUM(AF249:AI249)</f>
        <v>48.442</v>
      </c>
      <c r="AF249" s="14"/>
      <c r="AG249" s="13">
        <f t="shared" si="153"/>
        <v>0</v>
      </c>
      <c r="AH249" s="14">
        <v>48.442</v>
      </c>
      <c r="AI249" s="14"/>
      <c r="AJ249" s="13">
        <f t="shared" ref="AJ249:AJ256" si="195">SUM(AK249:AN249)</f>
        <v>0</v>
      </c>
      <c r="AK249" s="14"/>
      <c r="AL249" s="14"/>
      <c r="AM249" s="14"/>
      <c r="AN249" s="14"/>
      <c r="AO249" s="20"/>
      <c r="AP249" s="20"/>
      <c r="AR249" s="17">
        <f t="shared" si="103"/>
        <v>-48.442</v>
      </c>
      <c r="AS249" s="17">
        <f t="shared" si="182"/>
        <v>-48.442</v>
      </c>
    </row>
    <row r="250" spans="1:45" s="2" customFormat="1" ht="75" x14ac:dyDescent="0.2">
      <c r="A250" s="18">
        <v>105</v>
      </c>
      <c r="B250" s="29" t="s">
        <v>245</v>
      </c>
      <c r="C250" s="14">
        <f t="shared" si="192"/>
        <v>0</v>
      </c>
      <c r="D250" s="14"/>
      <c r="E250" s="14"/>
      <c r="F250" s="14"/>
      <c r="G250" s="14"/>
      <c r="H250" s="14">
        <f t="shared" si="193"/>
        <v>0</v>
      </c>
      <c r="I250" s="14"/>
      <c r="J250" s="14"/>
      <c r="K250" s="14"/>
      <c r="L250" s="14"/>
      <c r="M250" s="13">
        <f t="shared" si="187"/>
        <v>173873.26012084592</v>
      </c>
      <c r="N250" s="14">
        <v>116436.1</v>
      </c>
      <c r="O250" s="14">
        <v>57035.1</v>
      </c>
      <c r="P250" s="14"/>
      <c r="Q250" s="14">
        <f>O250*0.7/99.3</f>
        <v>402.06012084592146</v>
      </c>
      <c r="R250" s="14"/>
      <c r="S250" s="13">
        <f t="shared" si="188"/>
        <v>166686.59400000001</v>
      </c>
      <c r="T250" s="14">
        <v>116436.1</v>
      </c>
      <c r="U250" s="14">
        <v>49901.186000000002</v>
      </c>
      <c r="V250" s="14"/>
      <c r="W250" s="14">
        <v>349.30799999999999</v>
      </c>
      <c r="X250" s="14"/>
      <c r="Y250" s="13">
        <f t="shared" si="189"/>
        <v>172662.11499999999</v>
      </c>
      <c r="Z250" s="14">
        <v>116436.1</v>
      </c>
      <c r="AA250" s="14">
        <v>55832.673999999999</v>
      </c>
      <c r="AB250" s="14"/>
      <c r="AC250" s="14">
        <v>393.34100000000001</v>
      </c>
      <c r="AD250" s="14"/>
      <c r="AE250" s="14">
        <f t="shared" si="194"/>
        <v>5975.5209999999979</v>
      </c>
      <c r="AF250" s="14">
        <f>Z250-T250</f>
        <v>0</v>
      </c>
      <c r="AG250" s="13">
        <f>AA250-U250</f>
        <v>5931.4879999999976</v>
      </c>
      <c r="AH250" s="14">
        <f>AC250-W250</f>
        <v>44.033000000000015</v>
      </c>
      <c r="AI250" s="14"/>
      <c r="AJ250" s="13">
        <f t="shared" si="195"/>
        <v>0</v>
      </c>
      <c r="AK250" s="14"/>
      <c r="AL250" s="14"/>
      <c r="AM250" s="14"/>
      <c r="AN250" s="14"/>
      <c r="AO250" s="20"/>
      <c r="AP250" s="20" t="s">
        <v>246</v>
      </c>
      <c r="AR250" s="17">
        <f t="shared" si="103"/>
        <v>-5975.5209999999788</v>
      </c>
      <c r="AS250" s="17">
        <f t="shared" si="182"/>
        <v>-5975.5209999999979</v>
      </c>
    </row>
    <row r="251" spans="1:45" s="2" customFormat="1" ht="75" x14ac:dyDescent="0.2">
      <c r="A251" s="18">
        <v>106</v>
      </c>
      <c r="B251" s="29" t="s">
        <v>247</v>
      </c>
      <c r="C251" s="14">
        <f t="shared" si="192"/>
        <v>0</v>
      </c>
      <c r="D251" s="14"/>
      <c r="E251" s="14"/>
      <c r="F251" s="14"/>
      <c r="G251" s="14"/>
      <c r="H251" s="14">
        <f t="shared" si="193"/>
        <v>0</v>
      </c>
      <c r="I251" s="14"/>
      <c r="J251" s="14"/>
      <c r="K251" s="14"/>
      <c r="L251" s="14"/>
      <c r="M251" s="13">
        <f t="shared" si="187"/>
        <v>203477.45490981964</v>
      </c>
      <c r="N251" s="14"/>
      <c r="O251" s="14">
        <v>203070.5</v>
      </c>
      <c r="P251" s="14"/>
      <c r="Q251" s="14">
        <f>O251*0.2/99.8</f>
        <v>406.95490981963934</v>
      </c>
      <c r="R251" s="14"/>
      <c r="S251" s="13">
        <f t="shared" si="188"/>
        <v>82996.584999999992</v>
      </c>
      <c r="T251" s="14"/>
      <c r="U251" s="14">
        <v>82799.592999999993</v>
      </c>
      <c r="V251" s="14"/>
      <c r="W251" s="14">
        <v>196.99199999999999</v>
      </c>
      <c r="X251" s="14"/>
      <c r="Y251" s="13">
        <f t="shared" si="189"/>
        <v>97919.384000000005</v>
      </c>
      <c r="Z251" s="14"/>
      <c r="AA251" s="14">
        <v>97723.544999999998</v>
      </c>
      <c r="AB251" s="14"/>
      <c r="AC251" s="14">
        <v>195.839</v>
      </c>
      <c r="AD251" s="14"/>
      <c r="AE251" s="14">
        <f t="shared" si="194"/>
        <v>15499.351000000001</v>
      </c>
      <c r="AF251" s="14"/>
      <c r="AG251" s="13">
        <v>15499.351000000001</v>
      </c>
      <c r="AH251" s="14"/>
      <c r="AI251" s="14"/>
      <c r="AJ251" s="13">
        <f t="shared" si="195"/>
        <v>576.55200000000002</v>
      </c>
      <c r="AK251" s="14"/>
      <c r="AL251" s="14">
        <v>575.399</v>
      </c>
      <c r="AM251" s="14">
        <v>1.153</v>
      </c>
      <c r="AN251" s="14"/>
      <c r="AO251" s="20"/>
      <c r="AP251" s="20"/>
      <c r="AR251" s="17">
        <f t="shared" si="103"/>
        <v>-14922.799000000014</v>
      </c>
      <c r="AS251" s="17">
        <f t="shared" si="182"/>
        <v>-14922.799000000001</v>
      </c>
    </row>
    <row r="252" spans="1:45" s="2" customFormat="1" ht="75" x14ac:dyDescent="0.2">
      <c r="A252" s="18">
        <v>107</v>
      </c>
      <c r="B252" s="29" t="s">
        <v>248</v>
      </c>
      <c r="C252" s="14">
        <f t="shared" si="192"/>
        <v>0</v>
      </c>
      <c r="D252" s="14"/>
      <c r="E252" s="14"/>
      <c r="F252" s="14"/>
      <c r="G252" s="14"/>
      <c r="H252" s="14">
        <f t="shared" si="193"/>
        <v>0</v>
      </c>
      <c r="I252" s="14"/>
      <c r="J252" s="14"/>
      <c r="K252" s="14"/>
      <c r="L252" s="14"/>
      <c r="M252" s="13">
        <f>N252+O252+P252+Q252+R252</f>
        <v>130513.92785571142</v>
      </c>
      <c r="N252" s="14"/>
      <c r="O252" s="14">
        <v>130252.9</v>
      </c>
      <c r="P252" s="14"/>
      <c r="Q252" s="14">
        <f>O252*0.2/99.8</f>
        <v>261.02785571142289</v>
      </c>
      <c r="R252" s="14"/>
      <c r="S252" s="13">
        <f>T252+U252+V252+W252+X252</f>
        <v>121276.3</v>
      </c>
      <c r="T252" s="14"/>
      <c r="U252" s="14">
        <v>121016.198</v>
      </c>
      <c r="V252" s="14"/>
      <c r="W252" s="14">
        <v>260.10199999999998</v>
      </c>
      <c r="X252" s="14"/>
      <c r="Y252" s="13">
        <f>SUM(Z252:AD252)</f>
        <v>130284.24400000001</v>
      </c>
      <c r="Z252" s="14"/>
      <c r="AA252" s="14">
        <v>130023.67600000001</v>
      </c>
      <c r="AB252" s="14"/>
      <c r="AC252" s="14">
        <v>260.56799999999998</v>
      </c>
      <c r="AD252" s="14"/>
      <c r="AE252" s="14">
        <f>SUM(AF252:AI252)</f>
        <v>9007.9440000000031</v>
      </c>
      <c r="AF252" s="14"/>
      <c r="AG252" s="13">
        <f t="shared" ref="AG252:AG254" si="196">AA252-U252</f>
        <v>9007.4780000000028</v>
      </c>
      <c r="AH252" s="14">
        <f>AC252-W252</f>
        <v>0.46600000000000819</v>
      </c>
      <c r="AI252" s="14"/>
      <c r="AJ252" s="13">
        <f>SUM(AK252:AN252)</f>
        <v>0</v>
      </c>
      <c r="AK252" s="14"/>
      <c r="AL252" s="14"/>
      <c r="AM252" s="14"/>
      <c r="AN252" s="14"/>
      <c r="AO252" s="20"/>
      <c r="AP252" s="20" t="s">
        <v>249</v>
      </c>
      <c r="AR252" s="17">
        <f t="shared" si="103"/>
        <v>-9007.9440000000031</v>
      </c>
      <c r="AS252" s="17">
        <f t="shared" si="182"/>
        <v>-9007.9440000000031</v>
      </c>
    </row>
    <row r="253" spans="1:45" s="2" customFormat="1" ht="75" x14ac:dyDescent="0.2">
      <c r="A253" s="18">
        <v>108</v>
      </c>
      <c r="B253" s="29" t="s">
        <v>250</v>
      </c>
      <c r="C253" s="14">
        <f t="shared" si="192"/>
        <v>0</v>
      </c>
      <c r="D253" s="14"/>
      <c r="E253" s="14"/>
      <c r="F253" s="14"/>
      <c r="G253" s="14"/>
      <c r="H253" s="14">
        <f t="shared" si="193"/>
        <v>0</v>
      </c>
      <c r="I253" s="14"/>
      <c r="J253" s="14"/>
      <c r="K253" s="14"/>
      <c r="L253" s="14"/>
      <c r="M253" s="13">
        <f t="shared" si="187"/>
        <v>187190.79079079081</v>
      </c>
      <c r="N253" s="14"/>
      <c r="O253" s="14">
        <v>187003.6</v>
      </c>
      <c r="P253" s="14"/>
      <c r="Q253" s="14">
        <f>O253*0.1/99.9</f>
        <v>187.1907907907908</v>
      </c>
      <c r="R253" s="14"/>
      <c r="S253" s="13">
        <f t="shared" si="188"/>
        <v>87765.952000000005</v>
      </c>
      <c r="T253" s="14"/>
      <c r="U253" s="14">
        <v>87678.186000000002</v>
      </c>
      <c r="V253" s="14"/>
      <c r="W253" s="14">
        <v>87.766000000000005</v>
      </c>
      <c r="X253" s="14"/>
      <c r="Y253" s="13">
        <f t="shared" si="189"/>
        <v>105138.97499999999</v>
      </c>
      <c r="Z253" s="14"/>
      <c r="AA253" s="14">
        <v>105033.836</v>
      </c>
      <c r="AB253" s="14"/>
      <c r="AC253" s="14">
        <v>105.139</v>
      </c>
      <c r="AD253" s="14"/>
      <c r="AE253" s="14">
        <f t="shared" si="194"/>
        <v>17373.022999999994</v>
      </c>
      <c r="AF253" s="14"/>
      <c r="AG253" s="13">
        <f t="shared" si="196"/>
        <v>17355.649999999994</v>
      </c>
      <c r="AH253" s="14">
        <f>AC253-W253</f>
        <v>17.37299999999999</v>
      </c>
      <c r="AI253" s="14"/>
      <c r="AJ253" s="13">
        <f t="shared" si="195"/>
        <v>0</v>
      </c>
      <c r="AK253" s="14"/>
      <c r="AL253" s="14"/>
      <c r="AM253" s="14"/>
      <c r="AN253" s="14"/>
      <c r="AO253" s="20"/>
      <c r="AP253" s="20"/>
      <c r="AR253" s="17">
        <f t="shared" si="103"/>
        <v>-17373.022999999986</v>
      </c>
      <c r="AS253" s="17">
        <f t="shared" si="182"/>
        <v>-17373.022999999994</v>
      </c>
    </row>
    <row r="254" spans="1:45" s="2" customFormat="1" ht="60" x14ac:dyDescent="0.2">
      <c r="A254" s="18">
        <v>109</v>
      </c>
      <c r="B254" s="29" t="s">
        <v>251</v>
      </c>
      <c r="C254" s="14">
        <f t="shared" si="192"/>
        <v>0</v>
      </c>
      <c r="D254" s="14"/>
      <c r="E254" s="14"/>
      <c r="F254" s="14"/>
      <c r="G254" s="14"/>
      <c r="H254" s="14">
        <f t="shared" si="193"/>
        <v>0</v>
      </c>
      <c r="I254" s="14"/>
      <c r="J254" s="14"/>
      <c r="K254" s="14"/>
      <c r="L254" s="14"/>
      <c r="M254" s="13">
        <f t="shared" si="187"/>
        <v>160839.41825476428</v>
      </c>
      <c r="N254" s="14"/>
      <c r="O254" s="14">
        <v>160356.9</v>
      </c>
      <c r="P254" s="14"/>
      <c r="Q254" s="14">
        <f>O254*0.3/99.7</f>
        <v>482.51825476429286</v>
      </c>
      <c r="R254" s="14"/>
      <c r="S254" s="13">
        <f t="shared" si="188"/>
        <v>158450.15899999999</v>
      </c>
      <c r="T254" s="14"/>
      <c r="U254" s="14">
        <v>157958.61199999999</v>
      </c>
      <c r="V254" s="14"/>
      <c r="W254" s="14">
        <v>491.54700000000003</v>
      </c>
      <c r="X254" s="14"/>
      <c r="Y254" s="13">
        <f t="shared" si="189"/>
        <v>159918.39599999998</v>
      </c>
      <c r="Z254" s="14"/>
      <c r="AA254" s="14">
        <v>159421.14499999999</v>
      </c>
      <c r="AB254" s="14"/>
      <c r="AC254" s="14">
        <v>497.25099999999998</v>
      </c>
      <c r="AD254" s="14"/>
      <c r="AE254" s="14">
        <f t="shared" si="194"/>
        <v>1468.2369999999958</v>
      </c>
      <c r="AF254" s="14"/>
      <c r="AG254" s="13">
        <f t="shared" si="196"/>
        <v>1462.5329999999958</v>
      </c>
      <c r="AH254" s="14">
        <f>AC254-W254</f>
        <v>5.7039999999999509</v>
      </c>
      <c r="AI254" s="14"/>
      <c r="AJ254" s="13">
        <f t="shared" si="195"/>
        <v>0</v>
      </c>
      <c r="AK254" s="14"/>
      <c r="AL254" s="14"/>
      <c r="AM254" s="14"/>
      <c r="AN254" s="14"/>
      <c r="AO254" s="20"/>
      <c r="AP254" s="20" t="s">
        <v>252</v>
      </c>
      <c r="AR254" s="17">
        <f t="shared" si="103"/>
        <v>-1468.2369999999937</v>
      </c>
      <c r="AS254" s="17">
        <f t="shared" si="182"/>
        <v>-1468.2369999999958</v>
      </c>
    </row>
    <row r="255" spans="1:45" s="2" customFormat="1" ht="75" x14ac:dyDescent="0.2">
      <c r="A255" s="18">
        <v>110</v>
      </c>
      <c r="B255" s="29" t="s">
        <v>253</v>
      </c>
      <c r="C255" s="14">
        <f t="shared" si="192"/>
        <v>0</v>
      </c>
      <c r="D255" s="14"/>
      <c r="E255" s="14"/>
      <c r="F255" s="14"/>
      <c r="G255" s="14"/>
      <c r="H255" s="14">
        <f t="shared" si="193"/>
        <v>0</v>
      </c>
      <c r="I255" s="14"/>
      <c r="J255" s="14"/>
      <c r="K255" s="14"/>
      <c r="L255" s="14"/>
      <c r="M255" s="13">
        <f>N255+O255+P255+Q255+R255</f>
        <v>117031.9930232558</v>
      </c>
      <c r="N255" s="14">
        <v>81922.399999999994</v>
      </c>
      <c r="O255" s="14">
        <v>24155.4</v>
      </c>
      <c r="P255" s="14"/>
      <c r="Q255" s="14">
        <f>O255*31.2/68.8</f>
        <v>10954.193023255813</v>
      </c>
      <c r="R255" s="14"/>
      <c r="S255" s="13">
        <f>T255+U255+V255+W255+X255</f>
        <v>115712.06400000001</v>
      </c>
      <c r="T255" s="14">
        <v>80998.445000000007</v>
      </c>
      <c r="U255" s="14">
        <v>34713.618999999999</v>
      </c>
      <c r="V255" s="14"/>
      <c r="W255" s="14"/>
      <c r="X255" s="14"/>
      <c r="Y255" s="13">
        <f>SUM(Z255:AD255)</f>
        <v>115712.06400000001</v>
      </c>
      <c r="Z255" s="14">
        <v>80998.445000000007</v>
      </c>
      <c r="AA255" s="14">
        <v>23882.97</v>
      </c>
      <c r="AB255" s="14"/>
      <c r="AC255" s="14">
        <v>10830.648999999999</v>
      </c>
      <c r="AD255" s="14"/>
      <c r="AE255" s="14">
        <f>SUM(AF255:AI255)</f>
        <v>0</v>
      </c>
      <c r="AF255" s="14">
        <f>Z255-T255</f>
        <v>0</v>
      </c>
      <c r="AG255" s="13"/>
      <c r="AH255" s="13"/>
      <c r="AI255" s="14"/>
      <c r="AJ255" s="13">
        <f>SUM(AK255:AN255)</f>
        <v>0</v>
      </c>
      <c r="AK255" s="14"/>
      <c r="AL255" s="14"/>
      <c r="AM255" s="14"/>
      <c r="AN255" s="14"/>
      <c r="AO255" s="20"/>
      <c r="AP255" s="20" t="s">
        <v>249</v>
      </c>
      <c r="AR255" s="17">
        <f t="shared" si="103"/>
        <v>0</v>
      </c>
      <c r="AS255" s="17">
        <f t="shared" si="182"/>
        <v>0</v>
      </c>
    </row>
    <row r="256" spans="1:45" s="2" customFormat="1" ht="75" x14ac:dyDescent="0.2">
      <c r="A256" s="18">
        <v>111</v>
      </c>
      <c r="B256" s="29" t="s">
        <v>254</v>
      </c>
      <c r="C256" s="14">
        <f t="shared" si="192"/>
        <v>0</v>
      </c>
      <c r="D256" s="14"/>
      <c r="E256" s="14"/>
      <c r="F256" s="14"/>
      <c r="G256" s="14"/>
      <c r="H256" s="14">
        <f t="shared" si="193"/>
        <v>0</v>
      </c>
      <c r="I256" s="14"/>
      <c r="J256" s="14"/>
      <c r="K256" s="14"/>
      <c r="L256" s="14"/>
      <c r="M256" s="13">
        <f t="shared" si="187"/>
        <v>162274.36046511628</v>
      </c>
      <c r="N256" s="14">
        <v>106470</v>
      </c>
      <c r="O256" s="14">
        <v>38393.4</v>
      </c>
      <c r="P256" s="14"/>
      <c r="Q256" s="14">
        <f>O256*31.2/68.8</f>
        <v>17410.960465116281</v>
      </c>
      <c r="R256" s="14"/>
      <c r="S256" s="13">
        <f t="shared" si="188"/>
        <v>149564.117</v>
      </c>
      <c r="T256" s="14">
        <v>104694.882</v>
      </c>
      <c r="U256" s="14">
        <v>44869.235000000001</v>
      </c>
      <c r="V256" s="14"/>
      <c r="W256" s="14"/>
      <c r="X256" s="14"/>
      <c r="Y256" s="13">
        <f t="shared" si="189"/>
        <v>149564.117</v>
      </c>
      <c r="Z256" s="14">
        <v>104694.882</v>
      </c>
      <c r="AA256" s="14">
        <v>30870.035</v>
      </c>
      <c r="AB256" s="14"/>
      <c r="AC256" s="14">
        <v>13999.2</v>
      </c>
      <c r="AD256" s="14"/>
      <c r="AE256" s="14">
        <f t="shared" si="194"/>
        <v>0</v>
      </c>
      <c r="AF256" s="14">
        <f>Z256-T256</f>
        <v>0</v>
      </c>
      <c r="AG256" s="13"/>
      <c r="AH256" s="14"/>
      <c r="AI256" s="14"/>
      <c r="AJ256" s="13">
        <f t="shared" si="195"/>
        <v>0</v>
      </c>
      <c r="AK256" s="14"/>
      <c r="AL256" s="14"/>
      <c r="AM256" s="14"/>
      <c r="AN256" s="14"/>
      <c r="AO256" s="20"/>
      <c r="AP256" s="20" t="s">
        <v>255</v>
      </c>
      <c r="AR256" s="17">
        <f t="shared" si="103"/>
        <v>0</v>
      </c>
      <c r="AS256" s="17">
        <f t="shared" si="182"/>
        <v>0</v>
      </c>
    </row>
    <row r="257" spans="1:45" s="52" customFormat="1" ht="51" customHeight="1" x14ac:dyDescent="0.2">
      <c r="A257" s="24"/>
      <c r="B257" s="25" t="s">
        <v>72</v>
      </c>
      <c r="C257" s="26">
        <f t="shared" ref="C257:L257" si="197">SUM(C259:C269)</f>
        <v>100.15600000000001</v>
      </c>
      <c r="D257" s="26">
        <f t="shared" si="197"/>
        <v>0</v>
      </c>
      <c r="E257" s="26">
        <f t="shared" si="197"/>
        <v>0</v>
      </c>
      <c r="F257" s="26">
        <f t="shared" si="197"/>
        <v>100.15600000000001</v>
      </c>
      <c r="G257" s="26">
        <f t="shared" si="197"/>
        <v>0</v>
      </c>
      <c r="H257" s="26">
        <f t="shared" si="197"/>
        <v>0</v>
      </c>
      <c r="I257" s="26">
        <f t="shared" si="197"/>
        <v>0</v>
      </c>
      <c r="J257" s="26">
        <f t="shared" si="197"/>
        <v>0</v>
      </c>
      <c r="K257" s="26">
        <f t="shared" si="197"/>
        <v>0</v>
      </c>
      <c r="L257" s="26">
        <f t="shared" si="197"/>
        <v>0</v>
      </c>
      <c r="M257" s="26">
        <f>SUM(M258:M269)</f>
        <v>1397618.8729028138</v>
      </c>
      <c r="N257" s="26">
        <f t="shared" ref="N257:AN257" si="198">SUM(N258:N269)</f>
        <v>618408.19999999995</v>
      </c>
      <c r="O257" s="26">
        <f t="shared" si="198"/>
        <v>681302.1</v>
      </c>
      <c r="P257" s="26">
        <f t="shared" si="198"/>
        <v>0</v>
      </c>
      <c r="Q257" s="26">
        <f t="shared" si="198"/>
        <v>97908.572902813714</v>
      </c>
      <c r="R257" s="26">
        <f t="shared" si="198"/>
        <v>0</v>
      </c>
      <c r="S257" s="26">
        <f t="shared" si="198"/>
        <v>669057.08100000012</v>
      </c>
      <c r="T257" s="26">
        <f t="shared" si="198"/>
        <v>269187.29300000001</v>
      </c>
      <c r="U257" s="26">
        <f t="shared" si="198"/>
        <v>365151.53400000004</v>
      </c>
      <c r="V257" s="26">
        <f t="shared" si="198"/>
        <v>0</v>
      </c>
      <c r="W257" s="26">
        <f t="shared" si="198"/>
        <v>34718.254000000001</v>
      </c>
      <c r="X257" s="26">
        <f t="shared" si="198"/>
        <v>0</v>
      </c>
      <c r="Y257" s="26">
        <f t="shared" si="198"/>
        <v>837470.88500000001</v>
      </c>
      <c r="Z257" s="26">
        <f t="shared" si="198"/>
        <v>350763.033</v>
      </c>
      <c r="AA257" s="26">
        <f t="shared" si="198"/>
        <v>435646.70699999994</v>
      </c>
      <c r="AB257" s="26">
        <f t="shared" si="198"/>
        <v>0</v>
      </c>
      <c r="AC257" s="26">
        <f t="shared" si="198"/>
        <v>51061.145000000004</v>
      </c>
      <c r="AD257" s="26">
        <f t="shared" si="198"/>
        <v>0</v>
      </c>
      <c r="AE257" s="26">
        <f t="shared" si="198"/>
        <v>168513.95999999996</v>
      </c>
      <c r="AF257" s="26">
        <f t="shared" si="198"/>
        <v>81575.740000000005</v>
      </c>
      <c r="AG257" s="26">
        <f t="shared" si="198"/>
        <v>86541.036999999982</v>
      </c>
      <c r="AH257" s="26">
        <f t="shared" si="198"/>
        <v>397.18299999999999</v>
      </c>
      <c r="AI257" s="26">
        <f t="shared" si="198"/>
        <v>0</v>
      </c>
      <c r="AJ257" s="26">
        <f t="shared" si="198"/>
        <v>0</v>
      </c>
      <c r="AK257" s="26">
        <f t="shared" si="198"/>
        <v>0</v>
      </c>
      <c r="AL257" s="26">
        <f t="shared" si="198"/>
        <v>0</v>
      </c>
      <c r="AM257" s="26">
        <f t="shared" si="198"/>
        <v>0</v>
      </c>
      <c r="AN257" s="26">
        <f t="shared" si="198"/>
        <v>0</v>
      </c>
      <c r="AO257" s="33"/>
      <c r="AP257" s="33"/>
      <c r="AR257" s="17">
        <f t="shared" si="103"/>
        <v>-168513.95999999988</v>
      </c>
      <c r="AS257" s="17">
        <f t="shared" si="182"/>
        <v>-168513.95999999996</v>
      </c>
    </row>
    <row r="258" spans="1:45" s="2" customFormat="1" ht="67.5" customHeight="1" x14ac:dyDescent="0.2">
      <c r="A258" s="18">
        <v>112</v>
      </c>
      <c r="B258" s="29" t="s">
        <v>256</v>
      </c>
      <c r="C258" s="14"/>
      <c r="D258" s="14"/>
      <c r="E258" s="14"/>
      <c r="F258" s="14"/>
      <c r="G258" s="14"/>
      <c r="H258" s="14"/>
      <c r="I258" s="14"/>
      <c r="J258" s="14"/>
      <c r="K258" s="14"/>
      <c r="L258" s="14"/>
      <c r="M258" s="14">
        <f>N258+O258+Q258</f>
        <v>60362.173038229375</v>
      </c>
      <c r="N258" s="14"/>
      <c r="O258" s="14">
        <v>60000</v>
      </c>
      <c r="P258" s="14"/>
      <c r="Q258" s="14">
        <f>O258*0.6/99.4</f>
        <v>362.17303822937623</v>
      </c>
      <c r="R258" s="14"/>
      <c r="S258" s="14">
        <f>T258+U258+W258</f>
        <v>50.2</v>
      </c>
      <c r="T258" s="14"/>
      <c r="U258" s="14"/>
      <c r="V258" s="14"/>
      <c r="W258" s="14">
        <v>50.2</v>
      </c>
      <c r="X258" s="14"/>
      <c r="Y258" s="14">
        <f>Z258+AA258+AC258</f>
        <v>17085.990000000002</v>
      </c>
      <c r="Z258" s="14"/>
      <c r="AA258" s="14">
        <v>16983.47</v>
      </c>
      <c r="AB258" s="14"/>
      <c r="AC258" s="14">
        <v>102.52</v>
      </c>
      <c r="AD258" s="14"/>
      <c r="AE258" s="14">
        <f>AF258+AG258+AH258</f>
        <v>17035.79</v>
      </c>
      <c r="AF258" s="14"/>
      <c r="AG258" s="14">
        <f>AA258-U258</f>
        <v>16983.47</v>
      </c>
      <c r="AH258" s="14">
        <f>AC258-W258</f>
        <v>52.319999999999993</v>
      </c>
      <c r="AI258" s="14"/>
      <c r="AJ258" s="14">
        <f>AK258+AL258+AM258</f>
        <v>0</v>
      </c>
      <c r="AK258" s="14"/>
      <c r="AL258" s="14"/>
      <c r="AM258" s="14"/>
      <c r="AN258" s="14"/>
      <c r="AO258" s="20"/>
      <c r="AP258" s="20"/>
      <c r="AR258" s="17">
        <f t="shared" si="103"/>
        <v>-17035.79</v>
      </c>
      <c r="AS258" s="53">
        <f t="shared" si="182"/>
        <v>-17035.79</v>
      </c>
    </row>
    <row r="259" spans="1:45" s="2" customFormat="1" ht="75" x14ac:dyDescent="0.2">
      <c r="A259" s="18">
        <v>113</v>
      </c>
      <c r="B259" s="29" t="s">
        <v>257</v>
      </c>
      <c r="C259" s="14">
        <f t="shared" ref="C259:C264" si="199">SUM(D259:G259)</f>
        <v>0</v>
      </c>
      <c r="D259" s="14"/>
      <c r="E259" s="14"/>
      <c r="F259" s="14"/>
      <c r="G259" s="14"/>
      <c r="H259" s="14">
        <f t="shared" ref="H259:H269" si="200">SUM(I259:L259)</f>
        <v>0</v>
      </c>
      <c r="I259" s="14"/>
      <c r="J259" s="14"/>
      <c r="K259" s="14"/>
      <c r="L259" s="14"/>
      <c r="M259" s="13">
        <f t="shared" si="187"/>
        <v>196628.12812812813</v>
      </c>
      <c r="N259" s="14"/>
      <c r="O259" s="14">
        <v>196431.5</v>
      </c>
      <c r="P259" s="14"/>
      <c r="Q259" s="14">
        <f>O259*0.1/99.9</f>
        <v>196.62812812812814</v>
      </c>
      <c r="R259" s="14"/>
      <c r="S259" s="13">
        <f t="shared" si="188"/>
        <v>196191.908</v>
      </c>
      <c r="T259" s="14"/>
      <c r="U259" s="14">
        <v>195995.40700000001</v>
      </c>
      <c r="V259" s="14"/>
      <c r="W259" s="14">
        <v>196.501</v>
      </c>
      <c r="X259" s="14"/>
      <c r="Y259" s="13">
        <f t="shared" si="189"/>
        <v>196326.55100000001</v>
      </c>
      <c r="Z259" s="14"/>
      <c r="AA259" s="14">
        <v>196129.946</v>
      </c>
      <c r="AB259" s="14"/>
      <c r="AC259" s="14">
        <v>196.60499999999999</v>
      </c>
      <c r="AD259" s="14"/>
      <c r="AE259" s="14">
        <f t="shared" ref="AE259:AE269" si="201">SUM(AF259:AI259)</f>
        <v>134.64299999998974</v>
      </c>
      <c r="AF259" s="14"/>
      <c r="AG259" s="13">
        <f>AA259-U259</f>
        <v>134.53899999998976</v>
      </c>
      <c r="AH259" s="13">
        <f>AC259-W259</f>
        <v>0.10399999999998499</v>
      </c>
      <c r="AI259" s="14"/>
      <c r="AJ259" s="13">
        <f t="shared" ref="AJ259:AJ269" si="202">SUM(AK259:AN259)</f>
        <v>0</v>
      </c>
      <c r="AK259" s="14"/>
      <c r="AL259" s="14"/>
      <c r="AM259" s="14"/>
      <c r="AN259" s="14"/>
      <c r="AO259" s="20"/>
      <c r="AP259" s="20" t="s">
        <v>258</v>
      </c>
      <c r="AR259" s="17">
        <f t="shared" si="103"/>
        <v>-134.64300000001094</v>
      </c>
      <c r="AS259" s="17">
        <f t="shared" si="182"/>
        <v>-134.64299999998974</v>
      </c>
    </row>
    <row r="260" spans="1:45" s="2" customFormat="1" ht="75" x14ac:dyDescent="0.2">
      <c r="A260" s="18">
        <v>114</v>
      </c>
      <c r="B260" s="29" t="s">
        <v>259</v>
      </c>
      <c r="C260" s="14">
        <f t="shared" si="199"/>
        <v>0</v>
      </c>
      <c r="D260" s="14"/>
      <c r="E260" s="14"/>
      <c r="F260" s="14"/>
      <c r="G260" s="14"/>
      <c r="H260" s="14">
        <f t="shared" si="200"/>
        <v>0</v>
      </c>
      <c r="I260" s="14"/>
      <c r="J260" s="14"/>
      <c r="K260" s="14"/>
      <c r="L260" s="14"/>
      <c r="M260" s="13">
        <f t="shared" si="187"/>
        <v>1099.999</v>
      </c>
      <c r="N260" s="14"/>
      <c r="O260" s="14">
        <v>1000</v>
      </c>
      <c r="P260" s="14"/>
      <c r="Q260" s="14">
        <v>99.998999999999995</v>
      </c>
      <c r="R260" s="14"/>
      <c r="S260" s="13">
        <f t="shared" si="188"/>
        <v>1099.999</v>
      </c>
      <c r="T260" s="14"/>
      <c r="U260" s="14">
        <v>1000</v>
      </c>
      <c r="V260" s="14"/>
      <c r="W260" s="14">
        <v>99.998999999999995</v>
      </c>
      <c r="X260" s="14"/>
      <c r="Y260" s="13">
        <f t="shared" si="189"/>
        <v>1099.999</v>
      </c>
      <c r="Z260" s="14"/>
      <c r="AA260" s="14">
        <v>1000</v>
      </c>
      <c r="AB260" s="14"/>
      <c r="AC260" s="14">
        <v>99.998999999999995</v>
      </c>
      <c r="AD260" s="14"/>
      <c r="AE260" s="14">
        <f t="shared" si="201"/>
        <v>0</v>
      </c>
      <c r="AF260" s="14"/>
      <c r="AG260" s="13">
        <f t="shared" si="153"/>
        <v>0</v>
      </c>
      <c r="AH260" s="13">
        <f t="shared" ref="AH260:AH269" si="203">AC260-W260</f>
        <v>0</v>
      </c>
      <c r="AI260" s="14"/>
      <c r="AJ260" s="13">
        <f t="shared" si="202"/>
        <v>0</v>
      </c>
      <c r="AK260" s="14"/>
      <c r="AL260" s="14"/>
      <c r="AM260" s="14"/>
      <c r="AN260" s="14"/>
      <c r="AO260" s="20"/>
      <c r="AP260" s="20"/>
      <c r="AR260" s="17">
        <f t="shared" si="103"/>
        <v>0</v>
      </c>
      <c r="AS260" s="17">
        <f t="shared" si="182"/>
        <v>0</v>
      </c>
    </row>
    <row r="261" spans="1:45" s="2" customFormat="1" ht="75" x14ac:dyDescent="0.2">
      <c r="A261" s="18">
        <v>115</v>
      </c>
      <c r="B261" s="29" t="s">
        <v>260</v>
      </c>
      <c r="C261" s="14">
        <f t="shared" si="199"/>
        <v>0</v>
      </c>
      <c r="D261" s="14"/>
      <c r="E261" s="14"/>
      <c r="F261" s="14"/>
      <c r="G261" s="14"/>
      <c r="H261" s="14">
        <f t="shared" si="200"/>
        <v>0</v>
      </c>
      <c r="I261" s="14"/>
      <c r="J261" s="14"/>
      <c r="K261" s="14"/>
      <c r="L261" s="14"/>
      <c r="M261" s="13">
        <f t="shared" si="187"/>
        <v>307734.2</v>
      </c>
      <c r="N261" s="14">
        <v>215413.9</v>
      </c>
      <c r="O261" s="14">
        <v>63516.3</v>
      </c>
      <c r="P261" s="14"/>
      <c r="Q261" s="14">
        <v>28804</v>
      </c>
      <c r="R261" s="14"/>
      <c r="S261" s="13">
        <f t="shared" si="188"/>
        <v>171428.57</v>
      </c>
      <c r="T261" s="14">
        <v>120000</v>
      </c>
      <c r="U261" s="14">
        <v>51428.57</v>
      </c>
      <c r="V261" s="14"/>
      <c r="W261" s="14"/>
      <c r="X261" s="14"/>
      <c r="Y261" s="13">
        <f t="shared" si="189"/>
        <v>171428.62</v>
      </c>
      <c r="Z261" s="14">
        <v>120000</v>
      </c>
      <c r="AA261" s="14">
        <v>35382.879999999997</v>
      </c>
      <c r="AB261" s="14"/>
      <c r="AC261" s="14">
        <v>16045.74</v>
      </c>
      <c r="AD261" s="14"/>
      <c r="AE261" s="14">
        <f t="shared" si="201"/>
        <v>0.05</v>
      </c>
      <c r="AF261" s="14"/>
      <c r="AG261" s="13"/>
      <c r="AH261" s="13">
        <v>0.05</v>
      </c>
      <c r="AI261" s="14"/>
      <c r="AJ261" s="13">
        <f t="shared" si="202"/>
        <v>0</v>
      </c>
      <c r="AK261" s="14"/>
      <c r="AL261" s="14"/>
      <c r="AM261" s="14"/>
      <c r="AN261" s="14"/>
      <c r="AO261" s="20"/>
      <c r="AP261" s="20"/>
      <c r="AR261" s="17">
        <f t="shared" si="103"/>
        <v>-4.9999999988358468E-2</v>
      </c>
      <c r="AS261" s="17">
        <f t="shared" si="182"/>
        <v>-0.05</v>
      </c>
    </row>
    <row r="262" spans="1:45" s="2" customFormat="1" ht="45" customHeight="1" x14ac:dyDescent="0.2">
      <c r="A262" s="18">
        <v>116</v>
      </c>
      <c r="B262" s="29" t="s">
        <v>261</v>
      </c>
      <c r="C262" s="14">
        <f t="shared" si="199"/>
        <v>0</v>
      </c>
      <c r="D262" s="14"/>
      <c r="E262" s="14"/>
      <c r="F262" s="14"/>
      <c r="G262" s="14"/>
      <c r="H262" s="14">
        <f>SUM(I262:L262)</f>
        <v>0</v>
      </c>
      <c r="I262" s="14"/>
      <c r="J262" s="14"/>
      <c r="K262" s="14"/>
      <c r="L262" s="14"/>
      <c r="M262" s="13">
        <f t="shared" si="187"/>
        <v>183013.23255813954</v>
      </c>
      <c r="N262" s="14">
        <v>111083</v>
      </c>
      <c r="O262" s="14">
        <v>49488</v>
      </c>
      <c r="P262" s="14"/>
      <c r="Q262" s="14">
        <f>O262*31.2/68.8</f>
        <v>22442.232558139534</v>
      </c>
      <c r="R262" s="14"/>
      <c r="S262" s="13">
        <f t="shared" si="188"/>
        <v>183013.111</v>
      </c>
      <c r="T262" s="14">
        <v>111082.94899999999</v>
      </c>
      <c r="U262" s="14">
        <v>49487.951000000001</v>
      </c>
      <c r="V262" s="14"/>
      <c r="W262" s="14">
        <v>22442.210999999999</v>
      </c>
      <c r="X262" s="14"/>
      <c r="Y262" s="13">
        <f t="shared" si="189"/>
        <v>183013.111</v>
      </c>
      <c r="Z262" s="14">
        <v>111082.94899999999</v>
      </c>
      <c r="AA262" s="14">
        <v>49487.951000000001</v>
      </c>
      <c r="AB262" s="14"/>
      <c r="AC262" s="14">
        <v>22442.210999999999</v>
      </c>
      <c r="AD262" s="14"/>
      <c r="AE262" s="14">
        <f>SUM(AF262:AI262)</f>
        <v>0</v>
      </c>
      <c r="AF262" s="14"/>
      <c r="AG262" s="13">
        <f t="shared" si="153"/>
        <v>0</v>
      </c>
      <c r="AH262" s="13">
        <f t="shared" si="203"/>
        <v>0</v>
      </c>
      <c r="AI262" s="14"/>
      <c r="AJ262" s="13">
        <f>SUM(AK262:AN262)</f>
        <v>0</v>
      </c>
      <c r="AK262" s="14"/>
      <c r="AL262" s="14"/>
      <c r="AM262" s="14"/>
      <c r="AN262" s="14"/>
      <c r="AO262" s="20"/>
      <c r="AP262" s="20"/>
      <c r="AR262" s="17">
        <f t="shared" si="103"/>
        <v>0</v>
      </c>
      <c r="AS262" s="17">
        <f t="shared" si="182"/>
        <v>0</v>
      </c>
    </row>
    <row r="263" spans="1:45" s="2" customFormat="1" ht="42" customHeight="1" x14ac:dyDescent="0.2">
      <c r="A263" s="18">
        <v>117</v>
      </c>
      <c r="B263" s="29" t="s">
        <v>262</v>
      </c>
      <c r="C263" s="14">
        <f t="shared" si="199"/>
        <v>0</v>
      </c>
      <c r="D263" s="14"/>
      <c r="E263" s="14"/>
      <c r="F263" s="14"/>
      <c r="G263" s="14"/>
      <c r="H263" s="14">
        <f>SUM(I263:L263)</f>
        <v>0</v>
      </c>
      <c r="I263" s="14"/>
      <c r="J263" s="14"/>
      <c r="K263" s="14"/>
      <c r="L263" s="14"/>
      <c r="M263" s="13">
        <f t="shared" si="187"/>
        <v>137623.09302325582</v>
      </c>
      <c r="N263" s="14">
        <v>61751</v>
      </c>
      <c r="O263" s="14">
        <v>52200</v>
      </c>
      <c r="P263" s="14"/>
      <c r="Q263" s="14">
        <f>O263*31.2/68.8</f>
        <v>23672.093023255817</v>
      </c>
      <c r="R263" s="14"/>
      <c r="S263" s="13">
        <f t="shared" si="188"/>
        <v>75720.599000000002</v>
      </c>
      <c r="T263" s="14">
        <v>38104.343999999997</v>
      </c>
      <c r="U263" s="14">
        <v>30763.595000000001</v>
      </c>
      <c r="V263" s="14"/>
      <c r="W263" s="14">
        <v>6852.66</v>
      </c>
      <c r="X263" s="14"/>
      <c r="Y263" s="13">
        <f t="shared" si="189"/>
        <v>75720.599000000002</v>
      </c>
      <c r="Z263" s="14">
        <v>38104.343999999997</v>
      </c>
      <c r="AA263" s="14">
        <f>U263</f>
        <v>30763.595000000001</v>
      </c>
      <c r="AB263" s="14"/>
      <c r="AC263" s="14">
        <v>6852.66</v>
      </c>
      <c r="AD263" s="14"/>
      <c r="AE263" s="14">
        <f>SUM(AF263:AI263)</f>
        <v>0</v>
      </c>
      <c r="AF263" s="14"/>
      <c r="AG263" s="13">
        <f t="shared" si="153"/>
        <v>0</v>
      </c>
      <c r="AH263" s="13">
        <f t="shared" si="203"/>
        <v>0</v>
      </c>
      <c r="AI263" s="14"/>
      <c r="AJ263" s="13">
        <f>SUM(AK263:AN263)</f>
        <v>0</v>
      </c>
      <c r="AK263" s="14"/>
      <c r="AL263" s="14">
        <f>U263-AA263</f>
        <v>0</v>
      </c>
      <c r="AM263" s="14"/>
      <c r="AN263" s="14"/>
      <c r="AO263" s="20"/>
      <c r="AP263" s="20"/>
      <c r="AR263" s="17">
        <f t="shared" si="103"/>
        <v>0</v>
      </c>
      <c r="AS263" s="17">
        <f t="shared" si="182"/>
        <v>0</v>
      </c>
    </row>
    <row r="264" spans="1:45" s="2" customFormat="1" ht="75" x14ac:dyDescent="0.2">
      <c r="A264" s="18">
        <v>118</v>
      </c>
      <c r="B264" s="29" t="s">
        <v>263</v>
      </c>
      <c r="C264" s="14">
        <f t="shared" si="199"/>
        <v>100.15600000000001</v>
      </c>
      <c r="D264" s="14"/>
      <c r="E264" s="14"/>
      <c r="F264" s="14">
        <v>100.15600000000001</v>
      </c>
      <c r="G264" s="14"/>
      <c r="H264" s="14">
        <f>SUM(I264:L264)</f>
        <v>0</v>
      </c>
      <c r="I264" s="14"/>
      <c r="J264" s="14"/>
      <c r="K264" s="14"/>
      <c r="L264" s="14"/>
      <c r="M264" s="13">
        <f t="shared" si="187"/>
        <v>0</v>
      </c>
      <c r="N264" s="14"/>
      <c r="O264" s="14"/>
      <c r="P264" s="14"/>
      <c r="Q264" s="14"/>
      <c r="R264" s="14"/>
      <c r="S264" s="13">
        <f t="shared" si="188"/>
        <v>0</v>
      </c>
      <c r="T264" s="14"/>
      <c r="U264" s="14"/>
      <c r="V264" s="14"/>
      <c r="W264" s="14"/>
      <c r="X264" s="14"/>
      <c r="Y264" s="13">
        <f t="shared" si="189"/>
        <v>0</v>
      </c>
      <c r="Z264" s="14"/>
      <c r="AA264" s="14"/>
      <c r="AB264" s="14"/>
      <c r="AC264" s="14"/>
      <c r="AD264" s="14"/>
      <c r="AE264" s="14">
        <f>SUM(AF264:AI264)</f>
        <v>100.15600000000001</v>
      </c>
      <c r="AF264" s="14"/>
      <c r="AG264" s="13">
        <v>0.17399999999999999</v>
      </c>
      <c r="AH264" s="13">
        <v>99.981999999999999</v>
      </c>
      <c r="AI264" s="14"/>
      <c r="AJ264" s="13">
        <f>SUM(AK264:AN264)</f>
        <v>0</v>
      </c>
      <c r="AK264" s="14"/>
      <c r="AL264" s="14"/>
      <c r="AM264" s="14"/>
      <c r="AN264" s="14"/>
      <c r="AO264" s="20"/>
      <c r="AP264" s="20"/>
      <c r="AR264" s="17">
        <f t="shared" si="103"/>
        <v>-100.15600000000001</v>
      </c>
      <c r="AS264" s="17">
        <f t="shared" si="182"/>
        <v>-100.15600000000001</v>
      </c>
    </row>
    <row r="265" spans="1:45" s="2" customFormat="1" ht="94.5" customHeight="1" x14ac:dyDescent="0.2">
      <c r="A265" s="18">
        <v>119</v>
      </c>
      <c r="B265" s="29" t="s">
        <v>264</v>
      </c>
      <c r="C265" s="14"/>
      <c r="D265" s="14"/>
      <c r="E265" s="14"/>
      <c r="F265" s="14"/>
      <c r="G265" s="14"/>
      <c r="H265" s="14">
        <f>SUM(I265:L265)</f>
        <v>0</v>
      </c>
      <c r="I265" s="14"/>
      <c r="J265" s="14"/>
      <c r="K265" s="14"/>
      <c r="L265" s="14"/>
      <c r="M265" s="13">
        <f t="shared" si="187"/>
        <v>144551.50602409636</v>
      </c>
      <c r="N265" s="14"/>
      <c r="O265" s="14">
        <v>143973.29999999999</v>
      </c>
      <c r="P265" s="14"/>
      <c r="Q265" s="14">
        <f>O265*0.4/99.6</f>
        <v>578.20602409638559</v>
      </c>
      <c r="R265" s="14"/>
      <c r="S265" s="13">
        <f t="shared" si="188"/>
        <v>24264.194000000003</v>
      </c>
      <c r="T265" s="14"/>
      <c r="U265" s="14">
        <v>24028.311000000002</v>
      </c>
      <c r="V265" s="14"/>
      <c r="W265" s="14">
        <v>235.88300000000001</v>
      </c>
      <c r="X265" s="14"/>
      <c r="Y265" s="13">
        <f t="shared" si="189"/>
        <v>58970.743999999999</v>
      </c>
      <c r="Z265" s="14"/>
      <c r="AA265" s="14">
        <v>58734.860999999997</v>
      </c>
      <c r="AB265" s="14"/>
      <c r="AC265" s="14">
        <v>235.88300000000001</v>
      </c>
      <c r="AD265" s="14"/>
      <c r="AE265" s="14">
        <f>SUM(AF265:AI265)</f>
        <v>34706.549999999996</v>
      </c>
      <c r="AF265" s="14"/>
      <c r="AG265" s="13">
        <f t="shared" si="153"/>
        <v>34706.549999999996</v>
      </c>
      <c r="AH265" s="13">
        <f t="shared" si="203"/>
        <v>0</v>
      </c>
      <c r="AI265" s="14"/>
      <c r="AJ265" s="13">
        <f>SUM(AK265:AN265)</f>
        <v>0</v>
      </c>
      <c r="AK265" s="14"/>
      <c r="AL265" s="14"/>
      <c r="AM265" s="14"/>
      <c r="AN265" s="14"/>
      <c r="AO265" s="20"/>
      <c r="AP265" s="20"/>
      <c r="AR265" s="17">
        <f t="shared" si="103"/>
        <v>-34706.549999999996</v>
      </c>
      <c r="AS265" s="17">
        <f t="shared" si="182"/>
        <v>-34706.549999999996</v>
      </c>
    </row>
    <row r="266" spans="1:45" s="2" customFormat="1" ht="68.25" customHeight="1" x14ac:dyDescent="0.2">
      <c r="A266" s="18">
        <v>120</v>
      </c>
      <c r="B266" s="29" t="s">
        <v>265</v>
      </c>
      <c r="C266" s="14"/>
      <c r="D266" s="14"/>
      <c r="E266" s="14"/>
      <c r="F266" s="14"/>
      <c r="G266" s="14"/>
      <c r="H266" s="14">
        <f t="shared" ref="H266:H267" si="204">SUM(I266:L266)</f>
        <v>0</v>
      </c>
      <c r="I266" s="14"/>
      <c r="J266" s="14"/>
      <c r="K266" s="14"/>
      <c r="L266" s="14"/>
      <c r="M266" s="13">
        <f t="shared" si="187"/>
        <v>17288.5</v>
      </c>
      <c r="N266" s="14"/>
      <c r="O266" s="14">
        <v>12447.7</v>
      </c>
      <c r="P266" s="14"/>
      <c r="Q266" s="14">
        <v>4840.8</v>
      </c>
      <c r="R266" s="14"/>
      <c r="S266" s="13">
        <f t="shared" si="188"/>
        <v>17288.5</v>
      </c>
      <c r="T266" s="14"/>
      <c r="U266" s="14">
        <v>12447.7</v>
      </c>
      <c r="V266" s="14"/>
      <c r="W266" s="14">
        <v>4840.8</v>
      </c>
      <c r="X266" s="14"/>
      <c r="Y266" s="13">
        <f t="shared" si="189"/>
        <v>17288.5</v>
      </c>
      <c r="Z266" s="14"/>
      <c r="AA266" s="14">
        <v>12447.7</v>
      </c>
      <c r="AB266" s="14"/>
      <c r="AC266" s="14">
        <v>4840.8</v>
      </c>
      <c r="AD266" s="14"/>
      <c r="AE266" s="14">
        <f t="shared" ref="AE266:AE267" si="205">SUM(AF266:AI266)</f>
        <v>0</v>
      </c>
      <c r="AF266" s="14"/>
      <c r="AG266" s="13">
        <f t="shared" si="153"/>
        <v>0</v>
      </c>
      <c r="AH266" s="13">
        <f t="shared" si="203"/>
        <v>0</v>
      </c>
      <c r="AI266" s="14"/>
      <c r="AJ266" s="13">
        <f t="shared" ref="AJ266:AJ267" si="206">SUM(AK266:AN266)</f>
        <v>0</v>
      </c>
      <c r="AK266" s="14"/>
      <c r="AL266" s="14"/>
      <c r="AM266" s="14"/>
      <c r="AN266" s="14"/>
      <c r="AO266" s="20"/>
      <c r="AP266" s="20"/>
      <c r="AR266" s="17">
        <f t="shared" si="103"/>
        <v>0</v>
      </c>
      <c r="AS266" s="17">
        <f t="shared" si="182"/>
        <v>0</v>
      </c>
    </row>
    <row r="267" spans="1:45" s="2" customFormat="1" ht="68.25" customHeight="1" x14ac:dyDescent="0.2">
      <c r="A267" s="18">
        <v>121</v>
      </c>
      <c r="B267" s="29" t="s">
        <v>266</v>
      </c>
      <c r="C267" s="14"/>
      <c r="D267" s="14"/>
      <c r="E267" s="14"/>
      <c r="F267" s="14"/>
      <c r="G267" s="14"/>
      <c r="H267" s="14">
        <f t="shared" si="204"/>
        <v>0</v>
      </c>
      <c r="I267" s="14"/>
      <c r="J267" s="14"/>
      <c r="K267" s="14"/>
      <c r="L267" s="14"/>
      <c r="M267" s="13">
        <f t="shared" si="187"/>
        <v>178561.97311178248</v>
      </c>
      <c r="N267" s="14">
        <v>115080.1</v>
      </c>
      <c r="O267" s="14">
        <v>63037.5</v>
      </c>
      <c r="P267" s="14"/>
      <c r="Q267" s="14">
        <f>O267*0.7/99.3</f>
        <v>444.37311178247734</v>
      </c>
      <c r="R267" s="14"/>
      <c r="S267" s="13">
        <f t="shared" si="188"/>
        <v>0</v>
      </c>
      <c r="T267" s="14"/>
      <c r="U267" s="14"/>
      <c r="V267" s="14"/>
      <c r="W267" s="14"/>
      <c r="X267" s="14"/>
      <c r="Y267" s="13">
        <f t="shared" si="189"/>
        <v>116536.77099999999</v>
      </c>
      <c r="Z267" s="14">
        <v>81575.740000000005</v>
      </c>
      <c r="AA267" s="14">
        <v>34716.303999999996</v>
      </c>
      <c r="AB267" s="14"/>
      <c r="AC267" s="14">
        <v>244.727</v>
      </c>
      <c r="AD267" s="14"/>
      <c r="AE267" s="14">
        <f t="shared" si="205"/>
        <v>116536.77099999999</v>
      </c>
      <c r="AF267" s="14">
        <f>Z267-T267</f>
        <v>81575.740000000005</v>
      </c>
      <c r="AG267" s="13">
        <f t="shared" si="153"/>
        <v>34716.303999999996</v>
      </c>
      <c r="AH267" s="13">
        <f t="shared" si="203"/>
        <v>244.727</v>
      </c>
      <c r="AI267" s="14"/>
      <c r="AJ267" s="13">
        <f t="shared" si="206"/>
        <v>0</v>
      </c>
      <c r="AK267" s="14"/>
      <c r="AL267" s="14"/>
      <c r="AM267" s="14"/>
      <c r="AN267" s="14"/>
      <c r="AO267" s="20"/>
      <c r="AP267" s="20"/>
      <c r="AR267" s="17">
        <f t="shared" si="103"/>
        <v>-116536.77099999999</v>
      </c>
      <c r="AS267" s="17">
        <f t="shared" si="182"/>
        <v>-116536.77099999999</v>
      </c>
    </row>
    <row r="268" spans="1:45" s="2" customFormat="1" ht="93" customHeight="1" x14ac:dyDescent="0.2">
      <c r="A268" s="18">
        <v>122</v>
      </c>
      <c r="B268" s="29" t="s">
        <v>267</v>
      </c>
      <c r="C268" s="14"/>
      <c r="D268" s="14"/>
      <c r="E268" s="14"/>
      <c r="F268" s="14"/>
      <c r="G268" s="14"/>
      <c r="H268" s="14">
        <f t="shared" ref="H268" si="207">SUM(I268:L268)</f>
        <v>0</v>
      </c>
      <c r="I268" s="14"/>
      <c r="J268" s="14"/>
      <c r="K268" s="14"/>
      <c r="L268" s="14"/>
      <c r="M268" s="13">
        <f t="shared" si="187"/>
        <v>167853.16511627907</v>
      </c>
      <c r="N268" s="14">
        <v>115080.2</v>
      </c>
      <c r="O268" s="14">
        <v>36307.800000000003</v>
      </c>
      <c r="P268" s="14"/>
      <c r="Q268" s="14">
        <f>O268*31.2/68.8</f>
        <v>16465.165116279073</v>
      </c>
      <c r="R268" s="14"/>
      <c r="S268" s="13">
        <f t="shared" si="188"/>
        <v>0</v>
      </c>
      <c r="T268" s="14"/>
      <c r="U268" s="14"/>
      <c r="V268" s="14"/>
      <c r="W268" s="14"/>
      <c r="X268" s="14"/>
      <c r="Y268" s="13">
        <f t="shared" si="189"/>
        <v>0</v>
      </c>
      <c r="Z268" s="14"/>
      <c r="AA268" s="14"/>
      <c r="AB268" s="14"/>
      <c r="AC268" s="14"/>
      <c r="AD268" s="14"/>
      <c r="AE268" s="14">
        <f t="shared" ref="AE268" si="208">SUM(AF268:AI268)</f>
        <v>0</v>
      </c>
      <c r="AF268" s="14"/>
      <c r="AG268" s="13">
        <f t="shared" si="153"/>
        <v>0</v>
      </c>
      <c r="AH268" s="13">
        <f t="shared" si="203"/>
        <v>0</v>
      </c>
      <c r="AI268" s="14"/>
      <c r="AJ268" s="13">
        <f t="shared" ref="AJ268" si="209">SUM(AK268:AN268)</f>
        <v>0</v>
      </c>
      <c r="AK268" s="14"/>
      <c r="AL268" s="14"/>
      <c r="AM268" s="14"/>
      <c r="AN268" s="14"/>
      <c r="AO268" s="20"/>
      <c r="AP268" s="20"/>
      <c r="AR268" s="17">
        <f t="shared" si="103"/>
        <v>0</v>
      </c>
      <c r="AS268" s="17">
        <f t="shared" si="182"/>
        <v>0</v>
      </c>
    </row>
    <row r="269" spans="1:45" s="2" customFormat="1" ht="83.25" customHeight="1" x14ac:dyDescent="0.2">
      <c r="A269" s="18">
        <v>123</v>
      </c>
      <c r="B269" s="29" t="s">
        <v>268</v>
      </c>
      <c r="C269" s="14"/>
      <c r="D269" s="14"/>
      <c r="E269" s="14"/>
      <c r="F269" s="14"/>
      <c r="G269" s="14"/>
      <c r="H269" s="14">
        <f t="shared" si="200"/>
        <v>0</v>
      </c>
      <c r="I269" s="14"/>
      <c r="J269" s="14"/>
      <c r="K269" s="14"/>
      <c r="L269" s="14"/>
      <c r="M269" s="13">
        <f t="shared" si="187"/>
        <v>2902.902902902903</v>
      </c>
      <c r="N269" s="14"/>
      <c r="O269" s="14">
        <v>2900</v>
      </c>
      <c r="P269" s="14"/>
      <c r="Q269" s="14">
        <f>O269*0.1/99.9</f>
        <v>2.9029029029029028</v>
      </c>
      <c r="R269" s="14"/>
      <c r="S269" s="13">
        <f t="shared" si="188"/>
        <v>0</v>
      </c>
      <c r="T269" s="14"/>
      <c r="U269" s="14"/>
      <c r="V269" s="14"/>
      <c r="W269" s="14"/>
      <c r="X269" s="14"/>
      <c r="Y269" s="13">
        <f t="shared" si="189"/>
        <v>0</v>
      </c>
      <c r="Z269" s="14"/>
      <c r="AA269" s="14"/>
      <c r="AB269" s="14"/>
      <c r="AC269" s="14"/>
      <c r="AD269" s="14"/>
      <c r="AE269" s="14">
        <f t="shared" si="201"/>
        <v>0</v>
      </c>
      <c r="AF269" s="14"/>
      <c r="AG269" s="13">
        <f t="shared" si="153"/>
        <v>0</v>
      </c>
      <c r="AH269" s="13">
        <f t="shared" si="203"/>
        <v>0</v>
      </c>
      <c r="AI269" s="14"/>
      <c r="AJ269" s="13">
        <f t="shared" si="202"/>
        <v>0</v>
      </c>
      <c r="AK269" s="14"/>
      <c r="AL269" s="14"/>
      <c r="AM269" s="14"/>
      <c r="AN269" s="14"/>
      <c r="AO269" s="20"/>
      <c r="AP269" s="20"/>
      <c r="AR269" s="17">
        <f t="shared" si="103"/>
        <v>0</v>
      </c>
      <c r="AS269" s="17">
        <f t="shared" si="182"/>
        <v>0</v>
      </c>
    </row>
    <row r="270" spans="1:45" s="46" customFormat="1" ht="28.5" x14ac:dyDescent="0.2">
      <c r="A270" s="18"/>
      <c r="B270" s="22" t="s">
        <v>269</v>
      </c>
      <c r="C270" s="13">
        <f t="shared" ref="C270:C284" si="210">D270+E270+F270+G270</f>
        <v>668</v>
      </c>
      <c r="D270" s="13">
        <f>D271+D282</f>
        <v>0</v>
      </c>
      <c r="E270" s="13">
        <f>E271+E282</f>
        <v>0</v>
      </c>
      <c r="F270" s="13">
        <f>F271+F282</f>
        <v>668</v>
      </c>
      <c r="G270" s="13">
        <f>G271+G282</f>
        <v>0</v>
      </c>
      <c r="H270" s="13">
        <f>I270+J270+K270+L270</f>
        <v>0</v>
      </c>
      <c r="I270" s="13">
        <f>I271+I282</f>
        <v>0</v>
      </c>
      <c r="J270" s="13">
        <f>J271+J282</f>
        <v>0</v>
      </c>
      <c r="K270" s="13">
        <f>K271+K282</f>
        <v>0</v>
      </c>
      <c r="L270" s="13">
        <f>L271+L282</f>
        <v>0</v>
      </c>
      <c r="M270" s="13">
        <f>M271</f>
        <v>118122.22343595028</v>
      </c>
      <c r="N270" s="13">
        <f t="shared" ref="N270:AN272" si="211">N271</f>
        <v>0</v>
      </c>
      <c r="O270" s="13">
        <f t="shared" si="211"/>
        <v>117502.80000000002</v>
      </c>
      <c r="P270" s="13">
        <f t="shared" si="211"/>
        <v>0</v>
      </c>
      <c r="Q270" s="13">
        <f t="shared" si="211"/>
        <v>619.42343595026466</v>
      </c>
      <c r="R270" s="13">
        <f t="shared" si="211"/>
        <v>0</v>
      </c>
      <c r="S270" s="13">
        <f t="shared" si="211"/>
        <v>72069.913</v>
      </c>
      <c r="T270" s="13">
        <f t="shared" si="211"/>
        <v>0</v>
      </c>
      <c r="U270" s="13">
        <f t="shared" si="211"/>
        <v>71582.688999999998</v>
      </c>
      <c r="V270" s="13">
        <f t="shared" si="211"/>
        <v>0</v>
      </c>
      <c r="W270" s="13">
        <f t="shared" si="211"/>
        <v>487.22400000000005</v>
      </c>
      <c r="X270" s="13">
        <f t="shared" si="211"/>
        <v>0</v>
      </c>
      <c r="Y270" s="13">
        <f t="shared" si="211"/>
        <v>91556.622000000003</v>
      </c>
      <c r="Z270" s="13">
        <f t="shared" si="211"/>
        <v>0</v>
      </c>
      <c r="AA270" s="13">
        <f t="shared" si="211"/>
        <v>91146.877000000008</v>
      </c>
      <c r="AB270" s="13">
        <f t="shared" si="211"/>
        <v>0</v>
      </c>
      <c r="AC270" s="13">
        <f t="shared" si="211"/>
        <v>409.74499999999995</v>
      </c>
      <c r="AD270" s="13">
        <f t="shared" si="211"/>
        <v>0</v>
      </c>
      <c r="AE270" s="14">
        <f t="shared" si="211"/>
        <v>20154.709000000003</v>
      </c>
      <c r="AF270" s="13">
        <f t="shared" si="211"/>
        <v>0</v>
      </c>
      <c r="AG270" s="13">
        <f t="shared" si="211"/>
        <v>19564.188000000002</v>
      </c>
      <c r="AH270" s="13">
        <f t="shared" si="211"/>
        <v>590.52099999999996</v>
      </c>
      <c r="AI270" s="13">
        <f t="shared" si="211"/>
        <v>0</v>
      </c>
      <c r="AJ270" s="13">
        <f t="shared" si="211"/>
        <v>0</v>
      </c>
      <c r="AK270" s="13">
        <f t="shared" si="211"/>
        <v>0</v>
      </c>
      <c r="AL270" s="13">
        <f t="shared" si="211"/>
        <v>0</v>
      </c>
      <c r="AM270" s="13">
        <f t="shared" si="211"/>
        <v>0</v>
      </c>
      <c r="AN270" s="13">
        <f t="shared" si="211"/>
        <v>0</v>
      </c>
      <c r="AO270" s="23"/>
      <c r="AP270" s="23"/>
      <c r="AR270" s="17">
        <f t="shared" si="103"/>
        <v>-20154.709000000003</v>
      </c>
      <c r="AS270" s="17">
        <f t="shared" si="182"/>
        <v>-20154.709000000003</v>
      </c>
    </row>
    <row r="271" spans="1:45" s="46" customFormat="1" ht="57" x14ac:dyDescent="0.2">
      <c r="A271" s="18"/>
      <c r="B271" s="22" t="s">
        <v>76</v>
      </c>
      <c r="C271" s="13">
        <f t="shared" si="210"/>
        <v>668</v>
      </c>
      <c r="D271" s="13">
        <f>D272</f>
        <v>0</v>
      </c>
      <c r="E271" s="13">
        <f>E272</f>
        <v>0</v>
      </c>
      <c r="F271" s="13">
        <f>F272</f>
        <v>668</v>
      </c>
      <c r="G271" s="13">
        <f>G272</f>
        <v>0</v>
      </c>
      <c r="H271" s="13">
        <f>I271+J271+K271+L271</f>
        <v>0</v>
      </c>
      <c r="I271" s="13">
        <f>I272</f>
        <v>0</v>
      </c>
      <c r="J271" s="13">
        <f>J272</f>
        <v>0</v>
      </c>
      <c r="K271" s="13">
        <f>K272</f>
        <v>0</v>
      </c>
      <c r="L271" s="13">
        <f>L272</f>
        <v>0</v>
      </c>
      <c r="M271" s="13">
        <f t="shared" si="187"/>
        <v>118122.22343595028</v>
      </c>
      <c r="N271" s="13">
        <f>N272</f>
        <v>0</v>
      </c>
      <c r="O271" s="13">
        <f>O272</f>
        <v>117502.80000000002</v>
      </c>
      <c r="P271" s="13">
        <f>P272</f>
        <v>0</v>
      </c>
      <c r="Q271" s="13">
        <f>Q272</f>
        <v>619.42343595026466</v>
      </c>
      <c r="R271" s="13">
        <f>R272</f>
        <v>0</v>
      </c>
      <c r="S271" s="13">
        <f t="shared" si="188"/>
        <v>72069.913</v>
      </c>
      <c r="T271" s="13">
        <f>T272</f>
        <v>0</v>
      </c>
      <c r="U271" s="13">
        <f>U272</f>
        <v>71582.688999999998</v>
      </c>
      <c r="V271" s="13">
        <f>V272</f>
        <v>0</v>
      </c>
      <c r="W271" s="13">
        <f>W272</f>
        <v>487.22400000000005</v>
      </c>
      <c r="X271" s="13">
        <f>X272</f>
        <v>0</v>
      </c>
      <c r="Y271" s="13">
        <f t="shared" si="189"/>
        <v>91556.622000000003</v>
      </c>
      <c r="Z271" s="13">
        <f>Z272</f>
        <v>0</v>
      </c>
      <c r="AA271" s="13">
        <f>AA272</f>
        <v>91146.877000000008</v>
      </c>
      <c r="AB271" s="13">
        <f>AB272</f>
        <v>0</v>
      </c>
      <c r="AC271" s="13">
        <f>AC272</f>
        <v>409.74499999999995</v>
      </c>
      <c r="AD271" s="13">
        <f>AD272</f>
        <v>0</v>
      </c>
      <c r="AE271" s="14">
        <f t="shared" ref="AE271:AE284" si="212">AF271+AG271+AH271+AI271</f>
        <v>20154.709000000003</v>
      </c>
      <c r="AF271" s="13">
        <f>AF272</f>
        <v>0</v>
      </c>
      <c r="AG271" s="13">
        <f>AG272</f>
        <v>19564.188000000002</v>
      </c>
      <c r="AH271" s="13">
        <f t="shared" si="211"/>
        <v>590.52099999999996</v>
      </c>
      <c r="AI271" s="13">
        <f t="shared" si="211"/>
        <v>0</v>
      </c>
      <c r="AJ271" s="13">
        <f t="shared" si="211"/>
        <v>0</v>
      </c>
      <c r="AK271" s="13">
        <f t="shared" si="211"/>
        <v>0</v>
      </c>
      <c r="AL271" s="13">
        <f t="shared" si="211"/>
        <v>0</v>
      </c>
      <c r="AM271" s="13">
        <f t="shared" si="211"/>
        <v>0</v>
      </c>
      <c r="AN271" s="13">
        <f t="shared" si="211"/>
        <v>0</v>
      </c>
      <c r="AO271" s="23"/>
      <c r="AP271" s="23"/>
      <c r="AR271" s="17">
        <f t="shared" si="103"/>
        <v>-20154.709000000003</v>
      </c>
      <c r="AS271" s="17">
        <f t="shared" si="182"/>
        <v>-20154.709000000003</v>
      </c>
    </row>
    <row r="272" spans="1:45" s="46" customFormat="1" ht="50.25" customHeight="1" x14ac:dyDescent="0.2">
      <c r="A272" s="18"/>
      <c r="B272" s="12" t="s">
        <v>270</v>
      </c>
      <c r="C272" s="13">
        <f t="shared" si="210"/>
        <v>668</v>
      </c>
      <c r="D272" s="13">
        <f>D273</f>
        <v>0</v>
      </c>
      <c r="E272" s="13">
        <f t="shared" ref="E272:AD272" si="213">E273</f>
        <v>0</v>
      </c>
      <c r="F272" s="13">
        <f t="shared" si="213"/>
        <v>668</v>
      </c>
      <c r="G272" s="13">
        <f t="shared" si="213"/>
        <v>0</v>
      </c>
      <c r="H272" s="13">
        <f t="shared" si="213"/>
        <v>0</v>
      </c>
      <c r="I272" s="13">
        <f t="shared" si="213"/>
        <v>0</v>
      </c>
      <c r="J272" s="13">
        <f t="shared" si="213"/>
        <v>0</v>
      </c>
      <c r="K272" s="13">
        <f t="shared" si="213"/>
        <v>0</v>
      </c>
      <c r="L272" s="13">
        <f t="shared" si="213"/>
        <v>0</v>
      </c>
      <c r="M272" s="13">
        <f t="shared" si="213"/>
        <v>118122.22343595028</v>
      </c>
      <c r="N272" s="13">
        <f t="shared" si="213"/>
        <v>0</v>
      </c>
      <c r="O272" s="13">
        <f t="shared" si="213"/>
        <v>117502.80000000002</v>
      </c>
      <c r="P272" s="13">
        <f t="shared" si="213"/>
        <v>0</v>
      </c>
      <c r="Q272" s="13">
        <f t="shared" si="213"/>
        <v>619.42343595026466</v>
      </c>
      <c r="R272" s="13">
        <f t="shared" si="213"/>
        <v>0</v>
      </c>
      <c r="S272" s="13">
        <f t="shared" si="213"/>
        <v>72069.913</v>
      </c>
      <c r="T272" s="13">
        <f t="shared" si="213"/>
        <v>0</v>
      </c>
      <c r="U272" s="13">
        <f t="shared" si="213"/>
        <v>71582.688999999998</v>
      </c>
      <c r="V272" s="13">
        <f t="shared" si="213"/>
        <v>0</v>
      </c>
      <c r="W272" s="13">
        <f t="shared" si="213"/>
        <v>487.22400000000005</v>
      </c>
      <c r="X272" s="13">
        <f t="shared" si="213"/>
        <v>0</v>
      </c>
      <c r="Y272" s="13">
        <f t="shared" si="213"/>
        <v>91556.622000000003</v>
      </c>
      <c r="Z272" s="13">
        <f t="shared" si="213"/>
        <v>0</v>
      </c>
      <c r="AA272" s="13">
        <f t="shared" si="213"/>
        <v>91146.877000000008</v>
      </c>
      <c r="AB272" s="13">
        <f t="shared" si="213"/>
        <v>0</v>
      </c>
      <c r="AC272" s="13">
        <f t="shared" si="213"/>
        <v>409.74499999999995</v>
      </c>
      <c r="AD272" s="13">
        <f t="shared" si="213"/>
        <v>0</v>
      </c>
      <c r="AE272" s="14">
        <f>AF272+AG272+AH272+AI272</f>
        <v>20154.709000000003</v>
      </c>
      <c r="AF272" s="13">
        <f t="shared" ref="AF272" si="214">AF273</f>
        <v>0</v>
      </c>
      <c r="AG272" s="13">
        <f>AG273</f>
        <v>19564.188000000002</v>
      </c>
      <c r="AH272" s="13">
        <f t="shared" si="211"/>
        <v>590.52099999999996</v>
      </c>
      <c r="AI272" s="13">
        <f t="shared" si="211"/>
        <v>0</v>
      </c>
      <c r="AJ272" s="13">
        <f t="shared" si="211"/>
        <v>0</v>
      </c>
      <c r="AK272" s="13">
        <f t="shared" si="211"/>
        <v>0</v>
      </c>
      <c r="AL272" s="13">
        <f t="shared" si="211"/>
        <v>0</v>
      </c>
      <c r="AM272" s="13">
        <f t="shared" si="211"/>
        <v>0</v>
      </c>
      <c r="AN272" s="13">
        <f t="shared" si="211"/>
        <v>0</v>
      </c>
      <c r="AO272" s="23"/>
      <c r="AP272" s="23"/>
      <c r="AR272" s="17">
        <f t="shared" si="103"/>
        <v>-20154.709000000003</v>
      </c>
      <c r="AS272" s="17">
        <f t="shared" si="182"/>
        <v>-20154.709000000003</v>
      </c>
    </row>
    <row r="273" spans="1:48" s="52" customFormat="1" ht="75" x14ac:dyDescent="0.2">
      <c r="A273" s="24"/>
      <c r="B273" s="25" t="s">
        <v>271</v>
      </c>
      <c r="C273" s="26">
        <f t="shared" si="210"/>
        <v>668</v>
      </c>
      <c r="D273" s="26">
        <f>SUM(D274:D281)</f>
        <v>0</v>
      </c>
      <c r="E273" s="26">
        <f>SUM(E274:E281)</f>
        <v>0</v>
      </c>
      <c r="F273" s="26">
        <f>SUM(F274:F281)</f>
        <v>668</v>
      </c>
      <c r="G273" s="26">
        <f>SUM(G274:G281)</f>
        <v>0</v>
      </c>
      <c r="H273" s="26">
        <f t="shared" ref="H273:H284" si="215">I273+J273+K273+L273</f>
        <v>0</v>
      </c>
      <c r="I273" s="26">
        <f>SUM(I274:I281)</f>
        <v>0</v>
      </c>
      <c r="J273" s="26">
        <f>SUM(J274:J281)</f>
        <v>0</v>
      </c>
      <c r="K273" s="26">
        <f>SUM(K274:K281)</f>
        <v>0</v>
      </c>
      <c r="L273" s="26">
        <f>SUM(L274:L281)</f>
        <v>0</v>
      </c>
      <c r="M273" s="26">
        <f>M274+M275+M276+M277+M278+M279+M280+M281</f>
        <v>118122.22343595028</v>
      </c>
      <c r="N273" s="26">
        <f t="shared" ref="N273:AN273" si="216">N274+N275+N276+N277+N278+N279+N280+N281</f>
        <v>0</v>
      </c>
      <c r="O273" s="26">
        <f t="shared" si="216"/>
        <v>117502.80000000002</v>
      </c>
      <c r="P273" s="26">
        <f t="shared" si="216"/>
        <v>0</v>
      </c>
      <c r="Q273" s="26">
        <f t="shared" si="216"/>
        <v>619.42343595026466</v>
      </c>
      <c r="R273" s="26">
        <f t="shared" si="216"/>
        <v>0</v>
      </c>
      <c r="S273" s="26">
        <f t="shared" si="216"/>
        <v>72069.913</v>
      </c>
      <c r="T273" s="26">
        <f t="shared" si="216"/>
        <v>0</v>
      </c>
      <c r="U273" s="26">
        <f t="shared" si="216"/>
        <v>71582.688999999998</v>
      </c>
      <c r="V273" s="26">
        <f t="shared" si="216"/>
        <v>0</v>
      </c>
      <c r="W273" s="26">
        <f t="shared" si="216"/>
        <v>487.22400000000005</v>
      </c>
      <c r="X273" s="26">
        <f t="shared" si="216"/>
        <v>0</v>
      </c>
      <c r="Y273" s="26">
        <f t="shared" si="216"/>
        <v>91556.622000000003</v>
      </c>
      <c r="Z273" s="26">
        <f t="shared" si="216"/>
        <v>0</v>
      </c>
      <c r="AA273" s="26">
        <f t="shared" si="216"/>
        <v>91146.877000000008</v>
      </c>
      <c r="AB273" s="26">
        <f t="shared" si="216"/>
        <v>0</v>
      </c>
      <c r="AC273" s="26">
        <f t="shared" si="216"/>
        <v>409.74499999999995</v>
      </c>
      <c r="AD273" s="26">
        <f t="shared" si="216"/>
        <v>0</v>
      </c>
      <c r="AE273" s="26">
        <f t="shared" si="216"/>
        <v>20154.709000000003</v>
      </c>
      <c r="AF273" s="26">
        <f t="shared" si="216"/>
        <v>0</v>
      </c>
      <c r="AG273" s="26">
        <f t="shared" si="216"/>
        <v>19564.188000000002</v>
      </c>
      <c r="AH273" s="26">
        <f t="shared" si="216"/>
        <v>590.52099999999996</v>
      </c>
      <c r="AI273" s="26">
        <f t="shared" si="216"/>
        <v>0</v>
      </c>
      <c r="AJ273" s="26">
        <f t="shared" si="216"/>
        <v>0</v>
      </c>
      <c r="AK273" s="26">
        <f t="shared" si="216"/>
        <v>0</v>
      </c>
      <c r="AL273" s="26">
        <f t="shared" si="216"/>
        <v>0</v>
      </c>
      <c r="AM273" s="26">
        <f t="shared" si="216"/>
        <v>0</v>
      </c>
      <c r="AN273" s="26">
        <f t="shared" si="216"/>
        <v>0</v>
      </c>
      <c r="AO273" s="33"/>
      <c r="AP273" s="33"/>
      <c r="AR273" s="17">
        <f t="shared" si="103"/>
        <v>-20154.709000000003</v>
      </c>
      <c r="AS273" s="17">
        <f t="shared" si="182"/>
        <v>-20154.709000000003</v>
      </c>
    </row>
    <row r="274" spans="1:48" s="2" customFormat="1" ht="105" customHeight="1" x14ac:dyDescent="0.2">
      <c r="A274" s="18">
        <v>124</v>
      </c>
      <c r="B274" s="29" t="s">
        <v>272</v>
      </c>
      <c r="C274" s="14">
        <f t="shared" si="210"/>
        <v>0</v>
      </c>
      <c r="D274" s="14"/>
      <c r="E274" s="14"/>
      <c r="F274" s="14"/>
      <c r="G274" s="14"/>
      <c r="H274" s="14">
        <f t="shared" si="215"/>
        <v>0</v>
      </c>
      <c r="I274" s="14"/>
      <c r="J274" s="14"/>
      <c r="K274" s="14"/>
      <c r="L274" s="14"/>
      <c r="M274" s="13">
        <f t="shared" ref="M274:M338" si="217">N274+O274+P274+Q274+R274</f>
        <v>19743.959390862943</v>
      </c>
      <c r="N274" s="14"/>
      <c r="O274" s="14">
        <v>19447.8</v>
      </c>
      <c r="P274" s="14"/>
      <c r="Q274" s="14">
        <f>O274*1.5/98.5</f>
        <v>296.15939086294412</v>
      </c>
      <c r="R274" s="14"/>
      <c r="S274" s="13">
        <f t="shared" ref="S274:S338" si="218">T274+U274+V274+W274+X274</f>
        <v>15110.486999999999</v>
      </c>
      <c r="T274" s="14"/>
      <c r="U274" s="14">
        <v>14830.951999999999</v>
      </c>
      <c r="V274" s="14"/>
      <c r="W274" s="14">
        <v>279.53500000000003</v>
      </c>
      <c r="X274" s="14"/>
      <c r="Y274" s="13">
        <f t="shared" ref="Y274:Y294" si="219">SUM(Z274:AD274)</f>
        <v>19689.300999999999</v>
      </c>
      <c r="Z274" s="14"/>
      <c r="AA274" s="14">
        <v>19390.960999999999</v>
      </c>
      <c r="AB274" s="14"/>
      <c r="AC274" s="14">
        <v>298.33999999999997</v>
      </c>
      <c r="AD274" s="14"/>
      <c r="AE274" s="14">
        <f t="shared" si="212"/>
        <v>4578.8140000000003</v>
      </c>
      <c r="AF274" s="14"/>
      <c r="AG274" s="13">
        <f t="shared" si="153"/>
        <v>4560.009</v>
      </c>
      <c r="AH274" s="13">
        <f>AC274-W274</f>
        <v>18.80499999999995</v>
      </c>
      <c r="AI274" s="14"/>
      <c r="AJ274" s="13">
        <f t="shared" ref="AJ274:AJ284" si="220">AK274+AL274+AM274+AN274</f>
        <v>0</v>
      </c>
      <c r="AK274" s="14"/>
      <c r="AL274" s="14"/>
      <c r="AM274" s="14"/>
      <c r="AN274" s="14"/>
      <c r="AO274" s="20"/>
      <c r="AP274" s="20"/>
      <c r="AR274" s="17">
        <f t="shared" si="103"/>
        <v>-4578.8140000000003</v>
      </c>
      <c r="AS274" s="17">
        <f t="shared" si="182"/>
        <v>-4578.8140000000003</v>
      </c>
    </row>
    <row r="275" spans="1:48" s="2" customFormat="1" ht="75.75" customHeight="1" x14ac:dyDescent="0.2">
      <c r="A275" s="18">
        <v>125</v>
      </c>
      <c r="B275" s="29" t="s">
        <v>273</v>
      </c>
      <c r="C275" s="14">
        <f t="shared" si="210"/>
        <v>0</v>
      </c>
      <c r="D275" s="14"/>
      <c r="E275" s="14"/>
      <c r="F275" s="14"/>
      <c r="G275" s="14"/>
      <c r="H275" s="14">
        <f t="shared" si="215"/>
        <v>0</v>
      </c>
      <c r="I275" s="14"/>
      <c r="J275" s="14"/>
      <c r="K275" s="14"/>
      <c r="L275" s="14"/>
      <c r="M275" s="13">
        <f t="shared" si="217"/>
        <v>68137.237237237248</v>
      </c>
      <c r="N275" s="14"/>
      <c r="O275" s="14">
        <v>68069.100000000006</v>
      </c>
      <c r="P275" s="14"/>
      <c r="Q275" s="14">
        <f>O275*0.1/99.9</f>
        <v>68.137237237237244</v>
      </c>
      <c r="R275" s="14"/>
      <c r="S275" s="13">
        <f t="shared" si="218"/>
        <v>56815.421000000002</v>
      </c>
      <c r="T275" s="14"/>
      <c r="U275" s="14">
        <v>56751.737000000001</v>
      </c>
      <c r="V275" s="14"/>
      <c r="W275" s="14">
        <v>63.683999999999997</v>
      </c>
      <c r="X275" s="14"/>
      <c r="Y275" s="13">
        <f t="shared" si="219"/>
        <v>64655.564000000006</v>
      </c>
      <c r="Z275" s="14"/>
      <c r="AA275" s="14">
        <v>64590.908000000003</v>
      </c>
      <c r="AB275" s="14"/>
      <c r="AC275" s="14">
        <v>64.656000000000006</v>
      </c>
      <c r="AD275" s="14"/>
      <c r="AE275" s="14">
        <f t="shared" si="212"/>
        <v>7840.1430000000018</v>
      </c>
      <c r="AF275" s="14"/>
      <c r="AG275" s="13">
        <f>AA275-U275</f>
        <v>7839.1710000000021</v>
      </c>
      <c r="AH275" s="14">
        <f>AC275-W275</f>
        <v>0.97200000000000841</v>
      </c>
      <c r="AI275" s="14"/>
      <c r="AJ275" s="13">
        <f t="shared" si="220"/>
        <v>0</v>
      </c>
      <c r="AK275" s="14"/>
      <c r="AL275" s="14"/>
      <c r="AM275" s="14"/>
      <c r="AN275" s="14"/>
      <c r="AO275" s="20"/>
      <c r="AP275" s="20"/>
      <c r="AR275" s="17">
        <f t="shared" si="103"/>
        <v>-7840.1430000000037</v>
      </c>
      <c r="AS275" s="17">
        <f t="shared" si="182"/>
        <v>-7840.1430000000018</v>
      </c>
    </row>
    <row r="276" spans="1:48" s="2" customFormat="1" ht="78.75" customHeight="1" x14ac:dyDescent="0.2">
      <c r="A276" s="18">
        <v>126</v>
      </c>
      <c r="B276" s="29" t="s">
        <v>274</v>
      </c>
      <c r="C276" s="14">
        <f>D276+E276+F276+G276</f>
        <v>0</v>
      </c>
      <c r="D276" s="14"/>
      <c r="E276" s="14"/>
      <c r="F276" s="14"/>
      <c r="G276" s="14"/>
      <c r="H276" s="14">
        <f>I276+J276+K276+L276</f>
        <v>0</v>
      </c>
      <c r="I276" s="14"/>
      <c r="J276" s="14"/>
      <c r="K276" s="14"/>
      <c r="L276" s="14"/>
      <c r="M276" s="13">
        <f t="shared" si="217"/>
        <v>21042.084168336674</v>
      </c>
      <c r="N276" s="14"/>
      <c r="O276" s="14">
        <v>21000</v>
      </c>
      <c r="P276" s="14"/>
      <c r="Q276" s="14">
        <f>O276*0.2/99.8</f>
        <v>42.084168336673351</v>
      </c>
      <c r="R276" s="14"/>
      <c r="S276" s="13">
        <f t="shared" si="218"/>
        <v>0.70499999999999996</v>
      </c>
      <c r="T276" s="14"/>
      <c r="U276" s="14"/>
      <c r="V276" s="14"/>
      <c r="W276" s="14">
        <v>0.70499999999999996</v>
      </c>
      <c r="X276" s="14"/>
      <c r="Y276" s="13">
        <f t="shared" si="219"/>
        <v>4725.1779999999999</v>
      </c>
      <c r="Z276" s="14"/>
      <c r="AA276" s="14">
        <v>4715.7280000000001</v>
      </c>
      <c r="AB276" s="14"/>
      <c r="AC276" s="14">
        <v>9.4499999999999993</v>
      </c>
      <c r="AD276" s="14"/>
      <c r="AE276" s="14">
        <f>AF276+AG276+AH276+AI276</f>
        <v>4724.473</v>
      </c>
      <c r="AF276" s="14"/>
      <c r="AG276" s="13">
        <f>AA276+E276-U276-J276</f>
        <v>4715.7280000000001</v>
      </c>
      <c r="AH276" s="14">
        <f>AC276-W276</f>
        <v>8.7449999999999992</v>
      </c>
      <c r="AI276" s="14"/>
      <c r="AJ276" s="13">
        <f>AK276+AL276+AM276+AN276</f>
        <v>0</v>
      </c>
      <c r="AK276" s="14"/>
      <c r="AL276" s="14"/>
      <c r="AM276" s="14"/>
      <c r="AN276" s="14"/>
      <c r="AO276" s="20"/>
      <c r="AP276" s="20"/>
      <c r="AR276" s="17">
        <f>S276-Y276+H276-C276</f>
        <v>-4724.473</v>
      </c>
      <c r="AS276" s="17">
        <f>AJ276-AE276</f>
        <v>-4724.473</v>
      </c>
    </row>
    <row r="277" spans="1:48" s="2" customFormat="1" ht="95.25" customHeight="1" x14ac:dyDescent="0.2">
      <c r="A277" s="18">
        <v>127</v>
      </c>
      <c r="B277" s="29" t="s">
        <v>275</v>
      </c>
      <c r="C277" s="14">
        <f t="shared" si="210"/>
        <v>0</v>
      </c>
      <c r="D277" s="14"/>
      <c r="E277" s="14"/>
      <c r="F277" s="14"/>
      <c r="G277" s="14"/>
      <c r="H277" s="14">
        <f t="shared" si="215"/>
        <v>0</v>
      </c>
      <c r="I277" s="14"/>
      <c r="J277" s="14"/>
      <c r="K277" s="14"/>
      <c r="L277" s="14"/>
      <c r="M277" s="13">
        <f t="shared" si="217"/>
        <v>1007.0493454179255</v>
      </c>
      <c r="N277" s="14"/>
      <c r="O277" s="14">
        <v>1000</v>
      </c>
      <c r="P277" s="14"/>
      <c r="Q277" s="14">
        <f>O277*0.7/99.3</f>
        <v>7.0493454179254789</v>
      </c>
      <c r="R277" s="14"/>
      <c r="S277" s="13">
        <f t="shared" si="218"/>
        <v>0</v>
      </c>
      <c r="T277" s="14"/>
      <c r="U277" s="14"/>
      <c r="V277" s="14"/>
      <c r="W277" s="14"/>
      <c r="X277" s="14"/>
      <c r="Y277" s="13">
        <f t="shared" si="219"/>
        <v>0</v>
      </c>
      <c r="Z277" s="14"/>
      <c r="AA277" s="14"/>
      <c r="AB277" s="14"/>
      <c r="AC277" s="14"/>
      <c r="AD277" s="14"/>
      <c r="AE277" s="14">
        <f t="shared" si="212"/>
        <v>0</v>
      </c>
      <c r="AF277" s="14"/>
      <c r="AG277" s="13">
        <f t="shared" si="153"/>
        <v>0</v>
      </c>
      <c r="AH277" s="14"/>
      <c r="AI277" s="14"/>
      <c r="AJ277" s="13">
        <f t="shared" si="220"/>
        <v>0</v>
      </c>
      <c r="AK277" s="14"/>
      <c r="AL277" s="14"/>
      <c r="AM277" s="14"/>
      <c r="AN277" s="14"/>
      <c r="AO277" s="20"/>
      <c r="AP277" s="20"/>
      <c r="AR277" s="17">
        <f t="shared" ref="AR277:AR338" si="221">S277-Y277+H277-C277</f>
        <v>0</v>
      </c>
      <c r="AS277" s="17">
        <f t="shared" si="182"/>
        <v>0</v>
      </c>
    </row>
    <row r="278" spans="1:48" s="2" customFormat="1" ht="51" customHeight="1" x14ac:dyDescent="0.2">
      <c r="A278" s="18">
        <v>128</v>
      </c>
      <c r="B278" s="29" t="s">
        <v>276</v>
      </c>
      <c r="C278" s="14">
        <f t="shared" si="210"/>
        <v>668</v>
      </c>
      <c r="D278" s="14"/>
      <c r="E278" s="14"/>
      <c r="F278" s="14">
        <v>668</v>
      </c>
      <c r="G278" s="14"/>
      <c r="H278" s="14">
        <f t="shared" si="215"/>
        <v>0</v>
      </c>
      <c r="I278" s="14"/>
      <c r="J278" s="14"/>
      <c r="K278" s="14"/>
      <c r="L278" s="14"/>
      <c r="M278" s="13">
        <f t="shared" si="217"/>
        <v>150</v>
      </c>
      <c r="N278" s="14"/>
      <c r="O278" s="14"/>
      <c r="P278" s="14"/>
      <c r="Q278" s="14">
        <v>150</v>
      </c>
      <c r="R278" s="14"/>
      <c r="S278" s="13">
        <f t="shared" si="218"/>
        <v>143.30000000000001</v>
      </c>
      <c r="T278" s="14"/>
      <c r="U278" s="14"/>
      <c r="V278" s="14"/>
      <c r="W278" s="14">
        <v>143.30000000000001</v>
      </c>
      <c r="X278" s="14"/>
      <c r="Y278" s="13">
        <f t="shared" si="219"/>
        <v>0</v>
      </c>
      <c r="Z278" s="14"/>
      <c r="AA278" s="14"/>
      <c r="AB278" s="14"/>
      <c r="AC278" s="14"/>
      <c r="AD278" s="14"/>
      <c r="AE278" s="14">
        <f t="shared" si="212"/>
        <v>524.70000000000005</v>
      </c>
      <c r="AF278" s="14"/>
      <c r="AG278" s="13">
        <f t="shared" si="153"/>
        <v>0</v>
      </c>
      <c r="AH278" s="14">
        <v>524.70000000000005</v>
      </c>
      <c r="AI278" s="14"/>
      <c r="AJ278" s="13">
        <f t="shared" si="220"/>
        <v>0</v>
      </c>
      <c r="AK278" s="14"/>
      <c r="AL278" s="14"/>
      <c r="AM278" s="14"/>
      <c r="AN278" s="14"/>
      <c r="AO278" s="20"/>
      <c r="AP278" s="20"/>
      <c r="AR278" s="17">
        <f t="shared" si="221"/>
        <v>-524.70000000000005</v>
      </c>
      <c r="AS278" s="17">
        <f t="shared" si="182"/>
        <v>-524.70000000000005</v>
      </c>
    </row>
    <row r="279" spans="1:48" s="2" customFormat="1" ht="67.5" customHeight="1" x14ac:dyDescent="0.2">
      <c r="A279" s="18">
        <v>129</v>
      </c>
      <c r="B279" s="29" t="s">
        <v>277</v>
      </c>
      <c r="C279" s="14">
        <f t="shared" si="210"/>
        <v>0</v>
      </c>
      <c r="D279" s="14"/>
      <c r="E279" s="14"/>
      <c r="F279" s="14"/>
      <c r="G279" s="14"/>
      <c r="H279" s="14">
        <f t="shared" si="215"/>
        <v>0</v>
      </c>
      <c r="I279" s="14"/>
      <c r="J279" s="14"/>
      <c r="K279" s="14"/>
      <c r="L279" s="14"/>
      <c r="M279" s="13">
        <f t="shared" si="217"/>
        <v>2655.6345177664975</v>
      </c>
      <c r="N279" s="14"/>
      <c r="O279" s="14">
        <v>2615.8000000000002</v>
      </c>
      <c r="P279" s="14"/>
      <c r="Q279" s="14">
        <f>O279*1.5/98.5</f>
        <v>39.834517766497463</v>
      </c>
      <c r="R279" s="14"/>
      <c r="S279" s="13">
        <f t="shared" si="218"/>
        <v>0</v>
      </c>
      <c r="T279" s="14"/>
      <c r="U279" s="14"/>
      <c r="V279" s="14"/>
      <c r="W279" s="14"/>
      <c r="X279" s="14"/>
      <c r="Y279" s="13">
        <f t="shared" si="219"/>
        <v>2486.5790000000002</v>
      </c>
      <c r="Z279" s="14"/>
      <c r="AA279" s="14">
        <v>2449.2800000000002</v>
      </c>
      <c r="AB279" s="14"/>
      <c r="AC279" s="14">
        <v>37.298999999999999</v>
      </c>
      <c r="AD279" s="14"/>
      <c r="AE279" s="14">
        <f t="shared" si="212"/>
        <v>2486.5790000000002</v>
      </c>
      <c r="AF279" s="14"/>
      <c r="AG279" s="13">
        <f t="shared" si="153"/>
        <v>2449.2800000000002</v>
      </c>
      <c r="AH279" s="14">
        <f>AC279-W279</f>
        <v>37.298999999999999</v>
      </c>
      <c r="AI279" s="14"/>
      <c r="AJ279" s="13">
        <f t="shared" si="220"/>
        <v>0</v>
      </c>
      <c r="AK279" s="14"/>
      <c r="AL279" s="14"/>
      <c r="AM279" s="14"/>
      <c r="AN279" s="14"/>
      <c r="AO279" s="20"/>
      <c r="AP279" s="20"/>
      <c r="AR279" s="17">
        <f t="shared" si="221"/>
        <v>-2486.5790000000002</v>
      </c>
      <c r="AS279" s="17">
        <f t="shared" si="182"/>
        <v>-2486.5790000000002</v>
      </c>
    </row>
    <row r="280" spans="1:48" s="2" customFormat="1" ht="54" customHeight="1" x14ac:dyDescent="0.2">
      <c r="A280" s="18">
        <v>130</v>
      </c>
      <c r="B280" s="29" t="s">
        <v>278</v>
      </c>
      <c r="C280" s="14">
        <f t="shared" si="210"/>
        <v>0</v>
      </c>
      <c r="D280" s="14"/>
      <c r="E280" s="14"/>
      <c r="F280" s="14"/>
      <c r="G280" s="14"/>
      <c r="H280" s="14">
        <f t="shared" si="215"/>
        <v>0</v>
      </c>
      <c r="I280" s="14"/>
      <c r="J280" s="14"/>
      <c r="K280" s="14"/>
      <c r="L280" s="14"/>
      <c r="M280" s="13">
        <f t="shared" si="217"/>
        <v>2878.7362086258777</v>
      </c>
      <c r="N280" s="14"/>
      <c r="O280" s="14">
        <v>2870.1</v>
      </c>
      <c r="P280" s="14"/>
      <c r="Q280" s="14">
        <f>O280*0.3/99.7</f>
        <v>8.6362086258776323</v>
      </c>
      <c r="R280" s="14"/>
      <c r="S280" s="13">
        <f t="shared" si="218"/>
        <v>0</v>
      </c>
      <c r="T280" s="14"/>
      <c r="U280" s="14"/>
      <c r="V280" s="14"/>
      <c r="W280" s="14"/>
      <c r="X280" s="14"/>
      <c r="Y280" s="13">
        <f t="shared" si="219"/>
        <v>0</v>
      </c>
      <c r="Z280" s="14"/>
      <c r="AA280" s="14"/>
      <c r="AB280" s="14"/>
      <c r="AC280" s="14"/>
      <c r="AD280" s="14"/>
      <c r="AE280" s="14">
        <f t="shared" si="212"/>
        <v>0</v>
      </c>
      <c r="AF280" s="14"/>
      <c r="AG280" s="13">
        <f t="shared" si="153"/>
        <v>0</v>
      </c>
      <c r="AH280" s="14"/>
      <c r="AI280" s="14"/>
      <c r="AJ280" s="13">
        <f t="shared" si="220"/>
        <v>0</v>
      </c>
      <c r="AK280" s="14"/>
      <c r="AL280" s="14"/>
      <c r="AM280" s="14"/>
      <c r="AN280" s="14"/>
      <c r="AO280" s="20"/>
      <c r="AP280" s="20"/>
      <c r="AR280" s="17">
        <f t="shared" si="221"/>
        <v>0</v>
      </c>
      <c r="AS280" s="17">
        <f t="shared" si="182"/>
        <v>0</v>
      </c>
    </row>
    <row r="281" spans="1:48" s="2" customFormat="1" ht="78" customHeight="1" x14ac:dyDescent="0.2">
      <c r="A281" s="18">
        <v>131</v>
      </c>
      <c r="B281" s="29" t="s">
        <v>279</v>
      </c>
      <c r="C281" s="14">
        <f t="shared" si="210"/>
        <v>0</v>
      </c>
      <c r="D281" s="14"/>
      <c r="E281" s="14"/>
      <c r="F281" s="14"/>
      <c r="G281" s="14"/>
      <c r="H281" s="14">
        <f t="shared" si="215"/>
        <v>0</v>
      </c>
      <c r="I281" s="14"/>
      <c r="J281" s="14"/>
      <c r="K281" s="14"/>
      <c r="L281" s="14"/>
      <c r="M281" s="13">
        <f t="shared" si="217"/>
        <v>2507.5225677031094</v>
      </c>
      <c r="N281" s="14"/>
      <c r="O281" s="14">
        <v>2500</v>
      </c>
      <c r="P281" s="14"/>
      <c r="Q281" s="14">
        <f>O281*0.3/99.7</f>
        <v>7.5225677031093277</v>
      </c>
      <c r="R281" s="14"/>
      <c r="S281" s="13">
        <f t="shared" si="218"/>
        <v>0</v>
      </c>
      <c r="T281" s="14"/>
      <c r="U281" s="14"/>
      <c r="V281" s="14"/>
      <c r="W281" s="14"/>
      <c r="X281" s="14"/>
      <c r="Y281" s="13">
        <f t="shared" si="219"/>
        <v>0</v>
      </c>
      <c r="Z281" s="14"/>
      <c r="AA281" s="14"/>
      <c r="AB281" s="14"/>
      <c r="AC281" s="14"/>
      <c r="AD281" s="14"/>
      <c r="AE281" s="14">
        <f t="shared" si="212"/>
        <v>0</v>
      </c>
      <c r="AF281" s="14"/>
      <c r="AG281" s="13">
        <f t="shared" si="153"/>
        <v>0</v>
      </c>
      <c r="AH281" s="14"/>
      <c r="AI281" s="14"/>
      <c r="AJ281" s="13">
        <f t="shared" si="220"/>
        <v>0</v>
      </c>
      <c r="AK281" s="14"/>
      <c r="AL281" s="14"/>
      <c r="AM281" s="14"/>
      <c r="AN281" s="14"/>
      <c r="AO281" s="20"/>
      <c r="AP281" s="20"/>
      <c r="AR281" s="17">
        <f t="shared" si="221"/>
        <v>0</v>
      </c>
      <c r="AS281" s="17">
        <f t="shared" si="182"/>
        <v>0</v>
      </c>
    </row>
    <row r="282" spans="1:48" s="54" customFormat="1" ht="85.5" hidden="1" x14ac:dyDescent="0.2">
      <c r="A282" s="18"/>
      <c r="B282" s="22" t="s">
        <v>280</v>
      </c>
      <c r="C282" s="13">
        <f t="shared" si="210"/>
        <v>0</v>
      </c>
      <c r="D282" s="13">
        <f t="shared" ref="D282:G283" si="222">D283</f>
        <v>0</v>
      </c>
      <c r="E282" s="13">
        <f t="shared" si="222"/>
        <v>0</v>
      </c>
      <c r="F282" s="13">
        <f t="shared" si="222"/>
        <v>0</v>
      </c>
      <c r="G282" s="13">
        <f t="shared" si="222"/>
        <v>0</v>
      </c>
      <c r="H282" s="13">
        <f t="shared" si="215"/>
        <v>0</v>
      </c>
      <c r="I282" s="13">
        <f t="shared" ref="I282:L283" si="223">I283</f>
        <v>0</v>
      </c>
      <c r="J282" s="13">
        <f t="shared" si="223"/>
        <v>0</v>
      </c>
      <c r="K282" s="13">
        <f t="shared" si="223"/>
        <v>0</v>
      </c>
      <c r="L282" s="13">
        <f t="shared" si="223"/>
        <v>0</v>
      </c>
      <c r="M282" s="13">
        <f t="shared" si="217"/>
        <v>0</v>
      </c>
      <c r="N282" s="13">
        <f t="shared" ref="N282:R283" si="224">N283</f>
        <v>0</v>
      </c>
      <c r="O282" s="13">
        <f t="shared" si="224"/>
        <v>0</v>
      </c>
      <c r="P282" s="13">
        <f t="shared" si="224"/>
        <v>0</v>
      </c>
      <c r="Q282" s="13">
        <f t="shared" si="224"/>
        <v>0</v>
      </c>
      <c r="R282" s="13">
        <f t="shared" si="224"/>
        <v>0</v>
      </c>
      <c r="S282" s="13">
        <f t="shared" si="218"/>
        <v>0</v>
      </c>
      <c r="T282" s="13">
        <f t="shared" ref="T282:X283" si="225">T283</f>
        <v>0</v>
      </c>
      <c r="U282" s="13">
        <f t="shared" si="225"/>
        <v>0</v>
      </c>
      <c r="V282" s="13">
        <f t="shared" si="225"/>
        <v>0</v>
      </c>
      <c r="W282" s="13">
        <f t="shared" si="225"/>
        <v>0</v>
      </c>
      <c r="X282" s="13">
        <f t="shared" si="225"/>
        <v>0</v>
      </c>
      <c r="Y282" s="13">
        <f t="shared" si="219"/>
        <v>0</v>
      </c>
      <c r="Z282" s="13">
        <f t="shared" ref="Z282:AD283" si="226">Z283</f>
        <v>0</v>
      </c>
      <c r="AA282" s="13">
        <f t="shared" si="226"/>
        <v>0</v>
      </c>
      <c r="AB282" s="13">
        <f t="shared" si="226"/>
        <v>0</v>
      </c>
      <c r="AC282" s="13">
        <f t="shared" si="226"/>
        <v>0</v>
      </c>
      <c r="AD282" s="13">
        <f t="shared" si="226"/>
        <v>0</v>
      </c>
      <c r="AE282" s="14">
        <f t="shared" si="212"/>
        <v>0</v>
      </c>
      <c r="AF282" s="13">
        <f t="shared" ref="AF282:AI283" si="227">AF283</f>
        <v>0</v>
      </c>
      <c r="AG282" s="13">
        <f t="shared" si="153"/>
        <v>0</v>
      </c>
      <c r="AH282" s="13">
        <f t="shared" si="227"/>
        <v>0</v>
      </c>
      <c r="AI282" s="13">
        <f t="shared" si="227"/>
        <v>0</v>
      </c>
      <c r="AJ282" s="13">
        <f t="shared" si="220"/>
        <v>0</v>
      </c>
      <c r="AK282" s="13">
        <f t="shared" ref="AK282:AN283" si="228">AK283</f>
        <v>0</v>
      </c>
      <c r="AL282" s="13">
        <f t="shared" si="228"/>
        <v>0</v>
      </c>
      <c r="AM282" s="13">
        <f t="shared" si="228"/>
        <v>0</v>
      </c>
      <c r="AN282" s="13">
        <f t="shared" si="228"/>
        <v>0</v>
      </c>
      <c r="AO282" s="23"/>
      <c r="AP282" s="23"/>
      <c r="AQ282" s="46"/>
      <c r="AR282" s="17">
        <f t="shared" si="221"/>
        <v>0</v>
      </c>
      <c r="AS282" s="17">
        <f t="shared" si="182"/>
        <v>0</v>
      </c>
      <c r="AT282" s="46"/>
      <c r="AU282" s="46"/>
      <c r="AV282" s="46"/>
    </row>
    <row r="283" spans="1:48" s="54" customFormat="1" ht="71.25" hidden="1" x14ac:dyDescent="0.2">
      <c r="A283" s="18"/>
      <c r="B283" s="12" t="s">
        <v>281</v>
      </c>
      <c r="C283" s="13">
        <f t="shared" si="210"/>
        <v>0</v>
      </c>
      <c r="D283" s="13">
        <f t="shared" si="222"/>
        <v>0</v>
      </c>
      <c r="E283" s="13">
        <f t="shared" si="222"/>
        <v>0</v>
      </c>
      <c r="F283" s="13">
        <f t="shared" si="222"/>
        <v>0</v>
      </c>
      <c r="G283" s="13">
        <f t="shared" si="222"/>
        <v>0</v>
      </c>
      <c r="H283" s="13">
        <f t="shared" si="215"/>
        <v>0</v>
      </c>
      <c r="I283" s="13">
        <f t="shared" si="223"/>
        <v>0</v>
      </c>
      <c r="J283" s="13">
        <f t="shared" si="223"/>
        <v>0</v>
      </c>
      <c r="K283" s="13">
        <f t="shared" si="223"/>
        <v>0</v>
      </c>
      <c r="L283" s="13">
        <f t="shared" si="223"/>
        <v>0</v>
      </c>
      <c r="M283" s="13">
        <f t="shared" si="217"/>
        <v>0</v>
      </c>
      <c r="N283" s="13">
        <f t="shared" si="224"/>
        <v>0</v>
      </c>
      <c r="O283" s="13">
        <f t="shared" si="224"/>
        <v>0</v>
      </c>
      <c r="P283" s="13">
        <f t="shared" si="224"/>
        <v>0</v>
      </c>
      <c r="Q283" s="13">
        <f t="shared" si="224"/>
        <v>0</v>
      </c>
      <c r="R283" s="13">
        <f t="shared" si="224"/>
        <v>0</v>
      </c>
      <c r="S283" s="13">
        <f t="shared" si="218"/>
        <v>0</v>
      </c>
      <c r="T283" s="13">
        <f t="shared" si="225"/>
        <v>0</v>
      </c>
      <c r="U283" s="13">
        <f t="shared" si="225"/>
        <v>0</v>
      </c>
      <c r="V283" s="13">
        <f t="shared" si="225"/>
        <v>0</v>
      </c>
      <c r="W283" s="13">
        <f t="shared" si="225"/>
        <v>0</v>
      </c>
      <c r="X283" s="13">
        <f t="shared" si="225"/>
        <v>0</v>
      </c>
      <c r="Y283" s="13">
        <f t="shared" si="219"/>
        <v>0</v>
      </c>
      <c r="Z283" s="13">
        <f t="shared" si="226"/>
        <v>0</v>
      </c>
      <c r="AA283" s="13">
        <f t="shared" si="226"/>
        <v>0</v>
      </c>
      <c r="AB283" s="13">
        <f t="shared" si="226"/>
        <v>0</v>
      </c>
      <c r="AC283" s="13">
        <f t="shared" si="226"/>
        <v>0</v>
      </c>
      <c r="AD283" s="13">
        <f t="shared" si="226"/>
        <v>0</v>
      </c>
      <c r="AE283" s="14">
        <f t="shared" si="212"/>
        <v>0</v>
      </c>
      <c r="AF283" s="13">
        <f t="shared" si="227"/>
        <v>0</v>
      </c>
      <c r="AG283" s="13">
        <f t="shared" si="153"/>
        <v>0</v>
      </c>
      <c r="AH283" s="13">
        <f t="shared" si="227"/>
        <v>0</v>
      </c>
      <c r="AI283" s="13">
        <f t="shared" si="227"/>
        <v>0</v>
      </c>
      <c r="AJ283" s="13">
        <f t="shared" si="220"/>
        <v>0</v>
      </c>
      <c r="AK283" s="13">
        <f t="shared" si="228"/>
        <v>0</v>
      </c>
      <c r="AL283" s="13">
        <f t="shared" si="228"/>
        <v>0</v>
      </c>
      <c r="AM283" s="13">
        <f t="shared" si="228"/>
        <v>0</v>
      </c>
      <c r="AN283" s="13">
        <f t="shared" si="228"/>
        <v>0</v>
      </c>
      <c r="AO283" s="23"/>
      <c r="AP283" s="23"/>
      <c r="AQ283" s="46"/>
      <c r="AR283" s="17">
        <f t="shared" si="221"/>
        <v>0</v>
      </c>
      <c r="AS283" s="17">
        <f t="shared" si="182"/>
        <v>0</v>
      </c>
      <c r="AT283" s="46"/>
      <c r="AU283" s="46"/>
      <c r="AV283" s="46"/>
    </row>
    <row r="284" spans="1:48" s="55" customFormat="1" ht="96" hidden="1" customHeight="1" x14ac:dyDescent="0.2">
      <c r="A284" s="18"/>
      <c r="B284" s="29" t="s">
        <v>282</v>
      </c>
      <c r="C284" s="14">
        <f t="shared" si="210"/>
        <v>0</v>
      </c>
      <c r="D284" s="14"/>
      <c r="E284" s="14"/>
      <c r="F284" s="14"/>
      <c r="G284" s="14"/>
      <c r="H284" s="14">
        <f t="shared" si="215"/>
        <v>0</v>
      </c>
      <c r="I284" s="14"/>
      <c r="J284" s="14"/>
      <c r="K284" s="14"/>
      <c r="L284" s="14"/>
      <c r="M284" s="13">
        <f t="shared" si="217"/>
        <v>0</v>
      </c>
      <c r="N284" s="14"/>
      <c r="O284" s="14"/>
      <c r="P284" s="14"/>
      <c r="Q284" s="14"/>
      <c r="R284" s="14"/>
      <c r="S284" s="13">
        <f t="shared" si="218"/>
        <v>0</v>
      </c>
      <c r="T284" s="14"/>
      <c r="U284" s="14"/>
      <c r="V284" s="14"/>
      <c r="W284" s="14"/>
      <c r="X284" s="14"/>
      <c r="Y284" s="13">
        <f t="shared" si="219"/>
        <v>0</v>
      </c>
      <c r="Z284" s="14"/>
      <c r="AA284" s="14"/>
      <c r="AB284" s="14"/>
      <c r="AC284" s="14"/>
      <c r="AD284" s="14"/>
      <c r="AE284" s="14">
        <f t="shared" si="212"/>
        <v>0</v>
      </c>
      <c r="AF284" s="14"/>
      <c r="AG284" s="13">
        <f t="shared" si="153"/>
        <v>0</v>
      </c>
      <c r="AH284" s="14"/>
      <c r="AI284" s="14"/>
      <c r="AJ284" s="13">
        <f t="shared" si="220"/>
        <v>0</v>
      </c>
      <c r="AK284" s="14"/>
      <c r="AL284" s="14"/>
      <c r="AM284" s="14"/>
      <c r="AN284" s="14"/>
      <c r="AO284" s="20"/>
      <c r="AP284" s="20"/>
      <c r="AQ284" s="2"/>
      <c r="AR284" s="17">
        <f t="shared" si="221"/>
        <v>0</v>
      </c>
      <c r="AS284" s="17">
        <f t="shared" si="182"/>
        <v>0</v>
      </c>
      <c r="AT284" s="2"/>
      <c r="AU284" s="2"/>
      <c r="AV284" s="2"/>
    </row>
    <row r="285" spans="1:48" s="46" customFormat="1" ht="21" hidden="1" customHeight="1" x14ac:dyDescent="0.2">
      <c r="A285" s="18"/>
      <c r="B285" s="22" t="s">
        <v>83</v>
      </c>
      <c r="C285" s="13">
        <f>SUM(D285+E285+F285+G285)</f>
        <v>0</v>
      </c>
      <c r="D285" s="13">
        <f>D286+D289</f>
        <v>0</v>
      </c>
      <c r="E285" s="13">
        <f>E286+E289</f>
        <v>0</v>
      </c>
      <c r="F285" s="13">
        <f>F286+F289</f>
        <v>0</v>
      </c>
      <c r="G285" s="13">
        <f>G286+G289</f>
        <v>0</v>
      </c>
      <c r="H285" s="13">
        <f>SUM(I285+J285+K285+L285)</f>
        <v>3.7999999999999999E-2</v>
      </c>
      <c r="I285" s="13">
        <f>I286+I289</f>
        <v>0</v>
      </c>
      <c r="J285" s="13">
        <f>J286+J289</f>
        <v>3.7999999999999999E-2</v>
      </c>
      <c r="K285" s="13">
        <f>K286+K289</f>
        <v>0</v>
      </c>
      <c r="L285" s="13">
        <f>L286+L289</f>
        <v>0</v>
      </c>
      <c r="M285" s="13">
        <f t="shared" si="217"/>
        <v>0</v>
      </c>
      <c r="N285" s="13">
        <f>N286+N289</f>
        <v>0</v>
      </c>
      <c r="O285" s="13">
        <f>O286+O289</f>
        <v>0</v>
      </c>
      <c r="P285" s="13">
        <f>P286+P289</f>
        <v>0</v>
      </c>
      <c r="Q285" s="13">
        <f>Q286+Q289</f>
        <v>0</v>
      </c>
      <c r="R285" s="13">
        <f>R286+R289</f>
        <v>0</v>
      </c>
      <c r="S285" s="13">
        <f t="shared" si="218"/>
        <v>0</v>
      </c>
      <c r="T285" s="13">
        <f>T286+T289</f>
        <v>0</v>
      </c>
      <c r="U285" s="13">
        <f>U286+U289</f>
        <v>0</v>
      </c>
      <c r="V285" s="13">
        <f>V286+V289</f>
        <v>0</v>
      </c>
      <c r="W285" s="13">
        <f>W286+W289</f>
        <v>0</v>
      </c>
      <c r="X285" s="13">
        <f>X286+X289</f>
        <v>0</v>
      </c>
      <c r="Y285" s="13">
        <f t="shared" si="219"/>
        <v>0</v>
      </c>
      <c r="Z285" s="13">
        <f>Z286+Z289</f>
        <v>0</v>
      </c>
      <c r="AA285" s="13">
        <f>AA286+AA289</f>
        <v>0</v>
      </c>
      <c r="AB285" s="13">
        <f>AB286+AB289</f>
        <v>0</v>
      </c>
      <c r="AC285" s="13">
        <f>AC286+AC289</f>
        <v>0</v>
      </c>
      <c r="AD285" s="13">
        <f>AD286+AD289</f>
        <v>0</v>
      </c>
      <c r="AE285" s="14">
        <f>SUM(AF285+AG285+AH285+AI285)</f>
        <v>-3.7999999999999999E-2</v>
      </c>
      <c r="AF285" s="13">
        <f>AF286+AF289</f>
        <v>0</v>
      </c>
      <c r="AG285" s="13">
        <f t="shared" si="153"/>
        <v>-3.7999999999999999E-2</v>
      </c>
      <c r="AH285" s="13">
        <f>AH286+AH289</f>
        <v>0</v>
      </c>
      <c r="AI285" s="13">
        <f>AI286+AI289</f>
        <v>0</v>
      </c>
      <c r="AJ285" s="13">
        <f>SUM(AK285+AL285+AM285+AN285)</f>
        <v>3.7999999999999999E-2</v>
      </c>
      <c r="AK285" s="13">
        <f>AK286+AK289</f>
        <v>0</v>
      </c>
      <c r="AL285" s="13">
        <f>AL286+AL289</f>
        <v>3.7999999999999999E-2</v>
      </c>
      <c r="AM285" s="13">
        <f>AM286+AM289</f>
        <v>0</v>
      </c>
      <c r="AN285" s="13">
        <f>AN286+AN289</f>
        <v>0</v>
      </c>
      <c r="AO285" s="23"/>
      <c r="AP285" s="23"/>
      <c r="AR285" s="17">
        <f t="shared" si="221"/>
        <v>3.7999999999999999E-2</v>
      </c>
      <c r="AS285" s="17">
        <f t="shared" si="182"/>
        <v>7.5999999999999998E-2</v>
      </c>
    </row>
    <row r="286" spans="1:48" s="46" customFormat="1" ht="34.5" hidden="1" customHeight="1" x14ac:dyDescent="0.2">
      <c r="A286" s="18"/>
      <c r="B286" s="22" t="s">
        <v>283</v>
      </c>
      <c r="C286" s="13">
        <f>SUM(D286+E286+F286+G286)</f>
        <v>0</v>
      </c>
      <c r="D286" s="13">
        <f>D287</f>
        <v>0</v>
      </c>
      <c r="E286" s="13">
        <f>E287</f>
        <v>0</v>
      </c>
      <c r="F286" s="13">
        <f>F287</f>
        <v>0</v>
      </c>
      <c r="G286" s="13">
        <f>G287</f>
        <v>0</v>
      </c>
      <c r="H286" s="13">
        <f>SUM(I286+J286+K286+L286)</f>
        <v>3.7999999999999999E-2</v>
      </c>
      <c r="I286" s="13">
        <f>I287</f>
        <v>0</v>
      </c>
      <c r="J286" s="13">
        <f>J287</f>
        <v>3.7999999999999999E-2</v>
      </c>
      <c r="K286" s="13">
        <f>K287</f>
        <v>0</v>
      </c>
      <c r="L286" s="13">
        <f>L287</f>
        <v>0</v>
      </c>
      <c r="M286" s="13">
        <f t="shared" si="217"/>
        <v>0</v>
      </c>
      <c r="N286" s="13">
        <f>N287</f>
        <v>0</v>
      </c>
      <c r="O286" s="13">
        <f>O287</f>
        <v>0</v>
      </c>
      <c r="P286" s="13">
        <f>P287</f>
        <v>0</v>
      </c>
      <c r="Q286" s="13">
        <f>Q287</f>
        <v>0</v>
      </c>
      <c r="R286" s="13">
        <f>R287</f>
        <v>0</v>
      </c>
      <c r="S286" s="13">
        <f t="shared" si="218"/>
        <v>0</v>
      </c>
      <c r="T286" s="13">
        <f>T287</f>
        <v>0</v>
      </c>
      <c r="U286" s="13">
        <f>U287</f>
        <v>0</v>
      </c>
      <c r="V286" s="13">
        <f>V287</f>
        <v>0</v>
      </c>
      <c r="W286" s="13">
        <f>W287</f>
        <v>0</v>
      </c>
      <c r="X286" s="13">
        <f>X287</f>
        <v>0</v>
      </c>
      <c r="Y286" s="13">
        <f t="shared" si="219"/>
        <v>0</v>
      </c>
      <c r="Z286" s="13">
        <f>Z287</f>
        <v>0</v>
      </c>
      <c r="AA286" s="13">
        <f>AA287</f>
        <v>0</v>
      </c>
      <c r="AB286" s="13">
        <f>AB287</f>
        <v>0</v>
      </c>
      <c r="AC286" s="13">
        <f>AC287</f>
        <v>0</v>
      </c>
      <c r="AD286" s="13">
        <f>AD287</f>
        <v>0</v>
      </c>
      <c r="AE286" s="14">
        <f>SUM(AF286+AG286+AH286+AI286)</f>
        <v>-3.7999999999999999E-2</v>
      </c>
      <c r="AF286" s="13">
        <f>AF287</f>
        <v>0</v>
      </c>
      <c r="AG286" s="13">
        <f t="shared" si="153"/>
        <v>-3.7999999999999999E-2</v>
      </c>
      <c r="AH286" s="13">
        <f>AH287</f>
        <v>0</v>
      </c>
      <c r="AI286" s="13">
        <f>AI287</f>
        <v>0</v>
      </c>
      <c r="AJ286" s="13">
        <f>SUM(AK286+AL286+AM286+AN286)</f>
        <v>3.7999999999999999E-2</v>
      </c>
      <c r="AK286" s="13">
        <f>AK287</f>
        <v>0</v>
      </c>
      <c r="AL286" s="13">
        <f>AL287</f>
        <v>3.7999999999999999E-2</v>
      </c>
      <c r="AM286" s="13">
        <f>AM287</f>
        <v>0</v>
      </c>
      <c r="AN286" s="13">
        <f>AN287</f>
        <v>0</v>
      </c>
      <c r="AO286" s="23"/>
      <c r="AP286" s="23"/>
      <c r="AR286" s="17">
        <f t="shared" si="221"/>
        <v>3.7999999999999999E-2</v>
      </c>
      <c r="AS286" s="17">
        <f t="shared" si="182"/>
        <v>7.5999999999999998E-2</v>
      </c>
    </row>
    <row r="287" spans="1:48" s="46" customFormat="1" ht="94.5" hidden="1" customHeight="1" x14ac:dyDescent="0.2">
      <c r="A287" s="18"/>
      <c r="B287" s="12" t="s">
        <v>284</v>
      </c>
      <c r="C287" s="13">
        <f>SUM(D287:G287)</f>
        <v>0</v>
      </c>
      <c r="D287" s="13">
        <f>SUM(D288:D288)</f>
        <v>0</v>
      </c>
      <c r="E287" s="13">
        <f>SUM(E288:E288)</f>
        <v>0</v>
      </c>
      <c r="F287" s="13">
        <f>SUM(F288:F288)</f>
        <v>0</v>
      </c>
      <c r="G287" s="13">
        <f>SUM(G288:G288)</f>
        <v>0</v>
      </c>
      <c r="H287" s="13">
        <f>SUM(I287:L287)</f>
        <v>3.7999999999999999E-2</v>
      </c>
      <c r="I287" s="13">
        <f>SUM(I288:I288)</f>
        <v>0</v>
      </c>
      <c r="J287" s="13">
        <f>SUM(J288:J288)</f>
        <v>3.7999999999999999E-2</v>
      </c>
      <c r="K287" s="13">
        <f>SUM(K288:K288)</f>
        <v>0</v>
      </c>
      <c r="L287" s="13">
        <f>SUM(L288:L288)</f>
        <v>0</v>
      </c>
      <c r="M287" s="13">
        <f t="shared" si="217"/>
        <v>0</v>
      </c>
      <c r="N287" s="13">
        <f>SUM(N288:N288)</f>
        <v>0</v>
      </c>
      <c r="O287" s="13">
        <f>SUM(O288:O288)</f>
        <v>0</v>
      </c>
      <c r="P287" s="13">
        <f>SUM(P288:P288)</f>
        <v>0</v>
      </c>
      <c r="Q287" s="13">
        <f>SUM(Q288:Q288)</f>
        <v>0</v>
      </c>
      <c r="R287" s="13">
        <f>SUM(R288:R288)</f>
        <v>0</v>
      </c>
      <c r="S287" s="13">
        <f t="shared" si="218"/>
        <v>0</v>
      </c>
      <c r="T287" s="13">
        <f>SUM(T288:T288)</f>
        <v>0</v>
      </c>
      <c r="U287" s="13">
        <f>SUM(U288:U288)</f>
        <v>0</v>
      </c>
      <c r="V287" s="13">
        <f>SUM(V288:V288)</f>
        <v>0</v>
      </c>
      <c r="W287" s="13">
        <f>SUM(W288:W288)</f>
        <v>0</v>
      </c>
      <c r="X287" s="13">
        <f>SUM(X288:X288)</f>
        <v>0</v>
      </c>
      <c r="Y287" s="13">
        <f t="shared" si="219"/>
        <v>0</v>
      </c>
      <c r="Z287" s="13">
        <f>SUM(Z288:Z288)</f>
        <v>0</v>
      </c>
      <c r="AA287" s="13">
        <f>SUM(AA288:AA288)</f>
        <v>0</v>
      </c>
      <c r="AB287" s="13">
        <f>SUM(AB288:AB288)</f>
        <v>0</v>
      </c>
      <c r="AC287" s="13">
        <f>SUM(AC288:AC288)</f>
        <v>0</v>
      </c>
      <c r="AD287" s="13">
        <f>SUM(AD288:AD288)</f>
        <v>0</v>
      </c>
      <c r="AE287" s="14">
        <f>SUM(AF287:AI287)</f>
        <v>-3.7999999999999999E-2</v>
      </c>
      <c r="AF287" s="13">
        <f>SUM(AF288:AF288)</f>
        <v>0</v>
      </c>
      <c r="AG287" s="13">
        <f t="shared" si="153"/>
        <v>-3.7999999999999999E-2</v>
      </c>
      <c r="AH287" s="13">
        <f>SUM(AH288:AH288)</f>
        <v>0</v>
      </c>
      <c r="AI287" s="13">
        <f>SUM(AI288:AI288)</f>
        <v>0</v>
      </c>
      <c r="AJ287" s="13">
        <f>SUM(AK287:AN287)</f>
        <v>3.7999999999999999E-2</v>
      </c>
      <c r="AK287" s="13">
        <f>SUM(AK288:AK288)</f>
        <v>0</v>
      </c>
      <c r="AL287" s="13">
        <f>SUM(AL288:AL288)</f>
        <v>3.7999999999999999E-2</v>
      </c>
      <c r="AM287" s="13">
        <f>SUM(AM288:AM288)</f>
        <v>0</v>
      </c>
      <c r="AN287" s="13">
        <f>SUM(AN288:AN288)</f>
        <v>0</v>
      </c>
      <c r="AO287" s="23"/>
      <c r="AP287" s="23"/>
      <c r="AR287" s="17">
        <f t="shared" si="221"/>
        <v>3.7999999999999999E-2</v>
      </c>
      <c r="AS287" s="17">
        <f t="shared" si="182"/>
        <v>7.5999999999999998E-2</v>
      </c>
    </row>
    <row r="288" spans="1:48" s="2" customFormat="1" ht="54.75" hidden="1" customHeight="1" x14ac:dyDescent="0.2">
      <c r="A288" s="18"/>
      <c r="B288" s="29" t="s">
        <v>285</v>
      </c>
      <c r="C288" s="14">
        <f>SUM(D288:G288)</f>
        <v>0</v>
      </c>
      <c r="D288" s="14"/>
      <c r="E288" s="14"/>
      <c r="F288" s="14"/>
      <c r="G288" s="14"/>
      <c r="H288" s="14">
        <f>SUM(I288:L288)</f>
        <v>3.7999999999999999E-2</v>
      </c>
      <c r="I288" s="14"/>
      <c r="J288" s="14">
        <v>3.7999999999999999E-2</v>
      </c>
      <c r="K288" s="14"/>
      <c r="L288" s="14"/>
      <c r="M288" s="13">
        <f t="shared" si="217"/>
        <v>0</v>
      </c>
      <c r="N288" s="14"/>
      <c r="O288" s="14"/>
      <c r="P288" s="14"/>
      <c r="Q288" s="14"/>
      <c r="R288" s="14"/>
      <c r="S288" s="13">
        <f t="shared" si="218"/>
        <v>0</v>
      </c>
      <c r="T288" s="14"/>
      <c r="U288" s="14"/>
      <c r="V288" s="14"/>
      <c r="W288" s="14"/>
      <c r="X288" s="14"/>
      <c r="Y288" s="13">
        <f t="shared" si="219"/>
        <v>0</v>
      </c>
      <c r="Z288" s="14"/>
      <c r="AA288" s="14"/>
      <c r="AB288" s="14"/>
      <c r="AC288" s="14"/>
      <c r="AD288" s="14"/>
      <c r="AE288" s="14">
        <f>SUM(AF288:AI288)</f>
        <v>-3.7999999999999999E-2</v>
      </c>
      <c r="AF288" s="14"/>
      <c r="AG288" s="13">
        <f t="shared" si="153"/>
        <v>-3.7999999999999999E-2</v>
      </c>
      <c r="AH288" s="14"/>
      <c r="AI288" s="14"/>
      <c r="AJ288" s="13">
        <f>SUM(AK288:AN288)</f>
        <v>3.7999999999999999E-2</v>
      </c>
      <c r="AK288" s="14"/>
      <c r="AL288" s="14">
        <v>3.7999999999999999E-2</v>
      </c>
      <c r="AM288" s="14"/>
      <c r="AN288" s="14"/>
      <c r="AO288" s="20"/>
      <c r="AP288" s="20"/>
      <c r="AR288" s="17">
        <f t="shared" si="221"/>
        <v>3.7999999999999999E-2</v>
      </c>
      <c r="AS288" s="17">
        <f t="shared" si="182"/>
        <v>7.5999999999999998E-2</v>
      </c>
    </row>
    <row r="289" spans="1:45" s="46" customFormat="1" ht="85.5" hidden="1" x14ac:dyDescent="0.2">
      <c r="A289" s="18"/>
      <c r="B289" s="22" t="s">
        <v>280</v>
      </c>
      <c r="C289" s="13">
        <f>SUM(D289+E289+F289+G289)</f>
        <v>0</v>
      </c>
      <c r="D289" s="13">
        <f>D290</f>
        <v>0</v>
      </c>
      <c r="E289" s="13">
        <f>E290</f>
        <v>0</v>
      </c>
      <c r="F289" s="13">
        <f>F290</f>
        <v>0</v>
      </c>
      <c r="G289" s="13">
        <f>G290</f>
        <v>0</v>
      </c>
      <c r="H289" s="13">
        <f>SUM(I289+J289+K289+L289)</f>
        <v>0</v>
      </c>
      <c r="I289" s="13">
        <f>I290</f>
        <v>0</v>
      </c>
      <c r="J289" s="13">
        <f>J290</f>
        <v>0</v>
      </c>
      <c r="K289" s="13">
        <f>K290</f>
        <v>0</v>
      </c>
      <c r="L289" s="13">
        <f>L290</f>
        <v>0</v>
      </c>
      <c r="M289" s="13">
        <f t="shared" si="217"/>
        <v>0</v>
      </c>
      <c r="N289" s="13">
        <f>N290</f>
        <v>0</v>
      </c>
      <c r="O289" s="13">
        <f>O290</f>
        <v>0</v>
      </c>
      <c r="P289" s="13">
        <f>P290</f>
        <v>0</v>
      </c>
      <c r="Q289" s="13">
        <f>Q290</f>
        <v>0</v>
      </c>
      <c r="R289" s="13">
        <f>R290</f>
        <v>0</v>
      </c>
      <c r="S289" s="13">
        <f t="shared" si="218"/>
        <v>0</v>
      </c>
      <c r="T289" s="13">
        <f>T290</f>
        <v>0</v>
      </c>
      <c r="U289" s="13">
        <f>U290</f>
        <v>0</v>
      </c>
      <c r="V289" s="13">
        <f>V290</f>
        <v>0</v>
      </c>
      <c r="W289" s="13">
        <f>W290</f>
        <v>0</v>
      </c>
      <c r="X289" s="13">
        <f>X290</f>
        <v>0</v>
      </c>
      <c r="Y289" s="13">
        <f t="shared" si="219"/>
        <v>0</v>
      </c>
      <c r="Z289" s="13">
        <f>Z290</f>
        <v>0</v>
      </c>
      <c r="AA289" s="13">
        <f>AA290</f>
        <v>0</v>
      </c>
      <c r="AB289" s="13">
        <f>AB290</f>
        <v>0</v>
      </c>
      <c r="AC289" s="13">
        <f>AC290</f>
        <v>0</v>
      </c>
      <c r="AD289" s="13">
        <f>AD290</f>
        <v>0</v>
      </c>
      <c r="AE289" s="14">
        <f>SUM(AF289+AG289+AH289+AI289)</f>
        <v>0</v>
      </c>
      <c r="AF289" s="13">
        <f>AF290</f>
        <v>0</v>
      </c>
      <c r="AG289" s="13">
        <f t="shared" si="153"/>
        <v>0</v>
      </c>
      <c r="AH289" s="13">
        <f>AH290</f>
        <v>0</v>
      </c>
      <c r="AI289" s="13">
        <f>AI290</f>
        <v>0</v>
      </c>
      <c r="AJ289" s="13">
        <f>SUM(AK289+AL289+AM289+AN289)</f>
        <v>0</v>
      </c>
      <c r="AK289" s="13">
        <f>AK290</f>
        <v>0</v>
      </c>
      <c r="AL289" s="13">
        <f>AL290</f>
        <v>0</v>
      </c>
      <c r="AM289" s="13">
        <f>AM290</f>
        <v>0</v>
      </c>
      <c r="AN289" s="13">
        <f>AN290</f>
        <v>0</v>
      </c>
      <c r="AO289" s="23"/>
      <c r="AP289" s="23"/>
      <c r="AR289" s="17">
        <f t="shared" si="221"/>
        <v>0</v>
      </c>
      <c r="AS289" s="17">
        <f t="shared" si="182"/>
        <v>0</v>
      </c>
    </row>
    <row r="290" spans="1:45" s="46" customFormat="1" ht="94.5" hidden="1" customHeight="1" x14ac:dyDescent="0.2">
      <c r="A290" s="18"/>
      <c r="B290" s="12" t="s">
        <v>286</v>
      </c>
      <c r="C290" s="13">
        <f t="shared" ref="C290:AN290" si="229">C291+C292</f>
        <v>0</v>
      </c>
      <c r="D290" s="13">
        <f t="shared" si="229"/>
        <v>0</v>
      </c>
      <c r="E290" s="13">
        <f t="shared" si="229"/>
        <v>0</v>
      </c>
      <c r="F290" s="13">
        <f t="shared" si="229"/>
        <v>0</v>
      </c>
      <c r="G290" s="13">
        <f t="shared" si="229"/>
        <v>0</v>
      </c>
      <c r="H290" s="13">
        <f t="shared" si="229"/>
        <v>0</v>
      </c>
      <c r="I290" s="13">
        <f t="shared" si="229"/>
        <v>0</v>
      </c>
      <c r="J290" s="13">
        <f t="shared" si="229"/>
        <v>0</v>
      </c>
      <c r="K290" s="13">
        <f t="shared" si="229"/>
        <v>0</v>
      </c>
      <c r="L290" s="13">
        <f t="shared" si="229"/>
        <v>0</v>
      </c>
      <c r="M290" s="13">
        <f t="shared" si="229"/>
        <v>0</v>
      </c>
      <c r="N290" s="13">
        <f t="shared" si="229"/>
        <v>0</v>
      </c>
      <c r="O290" s="13">
        <f t="shared" si="229"/>
        <v>0</v>
      </c>
      <c r="P290" s="13">
        <f t="shared" si="229"/>
        <v>0</v>
      </c>
      <c r="Q290" s="13">
        <f t="shared" si="229"/>
        <v>0</v>
      </c>
      <c r="R290" s="13">
        <f t="shared" si="229"/>
        <v>0</v>
      </c>
      <c r="S290" s="13">
        <f t="shared" si="229"/>
        <v>0</v>
      </c>
      <c r="T290" s="13">
        <f t="shared" si="229"/>
        <v>0</v>
      </c>
      <c r="U290" s="13">
        <f t="shared" si="229"/>
        <v>0</v>
      </c>
      <c r="V290" s="13">
        <f t="shared" si="229"/>
        <v>0</v>
      </c>
      <c r="W290" s="13">
        <f t="shared" si="229"/>
        <v>0</v>
      </c>
      <c r="X290" s="13">
        <f t="shared" si="229"/>
        <v>0</v>
      </c>
      <c r="Y290" s="13">
        <f t="shared" si="229"/>
        <v>0</v>
      </c>
      <c r="Z290" s="13">
        <f t="shared" si="229"/>
        <v>0</v>
      </c>
      <c r="AA290" s="13">
        <f t="shared" si="229"/>
        <v>0</v>
      </c>
      <c r="AB290" s="13">
        <f t="shared" si="229"/>
        <v>0</v>
      </c>
      <c r="AC290" s="13">
        <f t="shared" si="229"/>
        <v>0</v>
      </c>
      <c r="AD290" s="13">
        <f t="shared" si="229"/>
        <v>0</v>
      </c>
      <c r="AE290" s="14">
        <f t="shared" si="229"/>
        <v>0</v>
      </c>
      <c r="AF290" s="13">
        <f t="shared" si="229"/>
        <v>0</v>
      </c>
      <c r="AG290" s="13">
        <f t="shared" si="153"/>
        <v>0</v>
      </c>
      <c r="AH290" s="13">
        <f t="shared" si="229"/>
        <v>0</v>
      </c>
      <c r="AI290" s="13">
        <f t="shared" si="229"/>
        <v>0</v>
      </c>
      <c r="AJ290" s="13">
        <f t="shared" si="229"/>
        <v>0</v>
      </c>
      <c r="AK290" s="13">
        <f t="shared" si="229"/>
        <v>0</v>
      </c>
      <c r="AL290" s="13">
        <f t="shared" si="229"/>
        <v>0</v>
      </c>
      <c r="AM290" s="13">
        <f t="shared" si="229"/>
        <v>0</v>
      </c>
      <c r="AN290" s="13">
        <f t="shared" si="229"/>
        <v>0</v>
      </c>
      <c r="AO290" s="23"/>
      <c r="AP290" s="23"/>
      <c r="AR290" s="17">
        <f t="shared" si="221"/>
        <v>0</v>
      </c>
      <c r="AS290" s="17">
        <f t="shared" si="182"/>
        <v>0</v>
      </c>
    </row>
    <row r="291" spans="1:45" s="2" customFormat="1" ht="94.5" hidden="1" customHeight="1" x14ac:dyDescent="0.2">
      <c r="A291" s="18"/>
      <c r="B291" s="29" t="s">
        <v>287</v>
      </c>
      <c r="C291" s="14">
        <f>SUM(D291:G291)</f>
        <v>0</v>
      </c>
      <c r="D291" s="14"/>
      <c r="E291" s="14"/>
      <c r="F291" s="14"/>
      <c r="G291" s="14"/>
      <c r="H291" s="14">
        <f>SUM(I291:L291)</f>
        <v>0</v>
      </c>
      <c r="I291" s="14"/>
      <c r="J291" s="14"/>
      <c r="K291" s="14"/>
      <c r="L291" s="14"/>
      <c r="M291" s="13">
        <f t="shared" si="217"/>
        <v>0</v>
      </c>
      <c r="N291" s="14"/>
      <c r="O291" s="14"/>
      <c r="P291" s="14"/>
      <c r="Q291" s="14"/>
      <c r="R291" s="14"/>
      <c r="S291" s="13">
        <f t="shared" si="218"/>
        <v>0</v>
      </c>
      <c r="T291" s="14"/>
      <c r="U291" s="14"/>
      <c r="V291" s="14"/>
      <c r="W291" s="14"/>
      <c r="X291" s="14"/>
      <c r="Y291" s="13">
        <f t="shared" si="219"/>
        <v>0</v>
      </c>
      <c r="Z291" s="14"/>
      <c r="AA291" s="14"/>
      <c r="AB291" s="14"/>
      <c r="AC291" s="14"/>
      <c r="AD291" s="14"/>
      <c r="AE291" s="14">
        <f>SUM(AF291:AI291)</f>
        <v>0</v>
      </c>
      <c r="AF291" s="14"/>
      <c r="AG291" s="13">
        <f t="shared" si="153"/>
        <v>0</v>
      </c>
      <c r="AH291" s="14"/>
      <c r="AI291" s="14"/>
      <c r="AJ291" s="13">
        <f>SUM(AK291:AN291)</f>
        <v>0</v>
      </c>
      <c r="AK291" s="14"/>
      <c r="AL291" s="14"/>
      <c r="AM291" s="14"/>
      <c r="AN291" s="14"/>
      <c r="AO291" s="20"/>
      <c r="AP291" s="20"/>
      <c r="AR291" s="17">
        <f t="shared" si="221"/>
        <v>0</v>
      </c>
      <c r="AS291" s="17">
        <f t="shared" si="182"/>
        <v>0</v>
      </c>
    </row>
    <row r="292" spans="1:45" s="2" customFormat="1" ht="64.5" hidden="1" customHeight="1" x14ac:dyDescent="0.2">
      <c r="A292" s="18"/>
      <c r="B292" s="29" t="s">
        <v>288</v>
      </c>
      <c r="C292" s="14">
        <f>SUM(D292:G292)</f>
        <v>0</v>
      </c>
      <c r="D292" s="14"/>
      <c r="E292" s="14"/>
      <c r="F292" s="14"/>
      <c r="G292" s="14"/>
      <c r="H292" s="14">
        <f>SUM(I292:L292)</f>
        <v>0</v>
      </c>
      <c r="I292" s="14"/>
      <c r="J292" s="14"/>
      <c r="K292" s="14"/>
      <c r="L292" s="14"/>
      <c r="M292" s="13">
        <f t="shared" si="217"/>
        <v>0</v>
      </c>
      <c r="N292" s="14"/>
      <c r="O292" s="14"/>
      <c r="P292" s="14"/>
      <c r="Q292" s="14"/>
      <c r="R292" s="14"/>
      <c r="S292" s="13">
        <f t="shared" si="218"/>
        <v>0</v>
      </c>
      <c r="T292" s="14"/>
      <c r="U292" s="14"/>
      <c r="V292" s="14"/>
      <c r="W292" s="14"/>
      <c r="X292" s="14"/>
      <c r="Y292" s="13">
        <f t="shared" si="219"/>
        <v>0</v>
      </c>
      <c r="Z292" s="14"/>
      <c r="AA292" s="14"/>
      <c r="AB292" s="14"/>
      <c r="AC292" s="14"/>
      <c r="AD292" s="14"/>
      <c r="AE292" s="14">
        <f>SUM(AF292:AI292)</f>
        <v>0</v>
      </c>
      <c r="AF292" s="14"/>
      <c r="AG292" s="13">
        <f t="shared" si="153"/>
        <v>0</v>
      </c>
      <c r="AH292" s="14"/>
      <c r="AI292" s="14"/>
      <c r="AJ292" s="13">
        <f>SUM(AK292:AN292)</f>
        <v>0</v>
      </c>
      <c r="AK292" s="14"/>
      <c r="AL292" s="14"/>
      <c r="AM292" s="14"/>
      <c r="AN292" s="14"/>
      <c r="AO292" s="20"/>
      <c r="AP292" s="20"/>
      <c r="AR292" s="17">
        <f t="shared" si="221"/>
        <v>0</v>
      </c>
      <c r="AS292" s="17">
        <f t="shared" si="182"/>
        <v>0</v>
      </c>
    </row>
    <row r="293" spans="1:45" s="21" customFormat="1" ht="33.75" customHeight="1" x14ac:dyDescent="0.2">
      <c r="A293" s="18"/>
      <c r="B293" s="22" t="s">
        <v>177</v>
      </c>
      <c r="C293" s="13">
        <f>SUM(D293+E293+F293+G293)</f>
        <v>346.49700000000001</v>
      </c>
      <c r="D293" s="13">
        <f>D294</f>
        <v>0</v>
      </c>
      <c r="E293" s="13">
        <f>E294</f>
        <v>0</v>
      </c>
      <c r="F293" s="13">
        <f>F294</f>
        <v>346.49700000000001</v>
      </c>
      <c r="G293" s="13">
        <f>G294</f>
        <v>0</v>
      </c>
      <c r="H293" s="13">
        <f>SUM(I293+J293+K293+L293)</f>
        <v>0</v>
      </c>
      <c r="I293" s="13">
        <f>I294</f>
        <v>0</v>
      </c>
      <c r="J293" s="13">
        <f>J294</f>
        <v>0</v>
      </c>
      <c r="K293" s="13">
        <f>K294</f>
        <v>0</v>
      </c>
      <c r="L293" s="13">
        <f>L294</f>
        <v>0</v>
      </c>
      <c r="M293" s="13">
        <f t="shared" si="217"/>
        <v>739263.4692108063</v>
      </c>
      <c r="N293" s="13">
        <f>N294+N335</f>
        <v>143717</v>
      </c>
      <c r="O293" s="13">
        <f t="shared" ref="O293:R293" si="230">O294+O335</f>
        <v>517513.2</v>
      </c>
      <c r="P293" s="13">
        <f t="shared" si="230"/>
        <v>0</v>
      </c>
      <c r="Q293" s="13">
        <f t="shared" si="230"/>
        <v>78033.269210806393</v>
      </c>
      <c r="R293" s="13">
        <f t="shared" si="230"/>
        <v>0</v>
      </c>
      <c r="S293" s="13">
        <f t="shared" si="218"/>
        <v>394744.95</v>
      </c>
      <c r="T293" s="13">
        <f>T294+T335</f>
        <v>95764.414000000004</v>
      </c>
      <c r="U293" s="13">
        <f t="shared" ref="U293:X293" si="231">U294+U335</f>
        <v>250224.829</v>
      </c>
      <c r="V293" s="13">
        <f t="shared" si="231"/>
        <v>0</v>
      </c>
      <c r="W293" s="13">
        <f t="shared" si="231"/>
        <v>48755.707000000002</v>
      </c>
      <c r="X293" s="13">
        <f t="shared" si="231"/>
        <v>0</v>
      </c>
      <c r="Y293" s="13">
        <f t="shared" si="219"/>
        <v>454266.31</v>
      </c>
      <c r="Z293" s="13">
        <f>Z294+Z335</f>
        <v>109383.93199999999</v>
      </c>
      <c r="AA293" s="13">
        <f t="shared" ref="AA293:AC293" si="232">AA294+AA335</f>
        <v>291779.19</v>
      </c>
      <c r="AB293" s="13">
        <f t="shared" si="232"/>
        <v>0</v>
      </c>
      <c r="AC293" s="13">
        <f t="shared" si="232"/>
        <v>53103.188000000009</v>
      </c>
      <c r="AD293" s="13">
        <f>AD294</f>
        <v>0</v>
      </c>
      <c r="AE293" s="14">
        <f>SUM(AF293+AG293+AH293+AI293)</f>
        <v>59867.856999999996</v>
      </c>
      <c r="AF293" s="13">
        <f>AF294+AF335</f>
        <v>13619.517999999995</v>
      </c>
      <c r="AG293" s="13">
        <f t="shared" ref="AG293:AI293" si="233">AG294+AG335</f>
        <v>41730.310000000005</v>
      </c>
      <c r="AH293" s="13">
        <f t="shared" si="233"/>
        <v>4518.0289999999977</v>
      </c>
      <c r="AI293" s="13">
        <f t="shared" si="233"/>
        <v>0</v>
      </c>
      <c r="AJ293" s="13">
        <f>SUM(AK293+AL293+AM293+AN293)</f>
        <v>0</v>
      </c>
      <c r="AK293" s="13">
        <f>AK294+AK335</f>
        <v>0</v>
      </c>
      <c r="AL293" s="13">
        <f t="shared" ref="AL293:AN293" si="234">AL294+AL335</f>
        <v>0</v>
      </c>
      <c r="AM293" s="13">
        <f t="shared" si="234"/>
        <v>0</v>
      </c>
      <c r="AN293" s="13">
        <f t="shared" si="234"/>
        <v>0</v>
      </c>
      <c r="AO293" s="23"/>
      <c r="AP293" s="23"/>
      <c r="AR293" s="17">
        <f t="shared" si="221"/>
        <v>-59867.856999999989</v>
      </c>
      <c r="AS293" s="17">
        <f t="shared" si="182"/>
        <v>-59867.856999999996</v>
      </c>
    </row>
    <row r="294" spans="1:45" s="46" customFormat="1" ht="61.5" customHeight="1" x14ac:dyDescent="0.2">
      <c r="A294" s="18"/>
      <c r="B294" s="22" t="s">
        <v>178</v>
      </c>
      <c r="C294" s="13">
        <f t="shared" ref="C294:C306" si="235">SUM(D294:G294)</f>
        <v>346.49700000000001</v>
      </c>
      <c r="D294" s="13">
        <f t="shared" ref="D294:G295" si="236">D295</f>
        <v>0</v>
      </c>
      <c r="E294" s="13">
        <f t="shared" si="236"/>
        <v>0</v>
      </c>
      <c r="F294" s="13">
        <f t="shared" si="236"/>
        <v>346.49700000000001</v>
      </c>
      <c r="G294" s="13">
        <f t="shared" si="236"/>
        <v>0</v>
      </c>
      <c r="H294" s="13">
        <f t="shared" ref="H294:H306" si="237">SUM(I294:L294)</f>
        <v>0</v>
      </c>
      <c r="I294" s="13">
        <f t="shared" ref="I294:L295" si="238">I295</f>
        <v>0</v>
      </c>
      <c r="J294" s="13">
        <f t="shared" si="238"/>
        <v>0</v>
      </c>
      <c r="K294" s="13">
        <f t="shared" si="238"/>
        <v>0</v>
      </c>
      <c r="L294" s="13">
        <f t="shared" si="238"/>
        <v>0</v>
      </c>
      <c r="M294" s="13">
        <f t="shared" si="217"/>
        <v>453078.3462108064</v>
      </c>
      <c r="N294" s="13">
        <f t="shared" ref="N294:R295" si="239">N295</f>
        <v>143717</v>
      </c>
      <c r="O294" s="13">
        <f t="shared" si="239"/>
        <v>247513.2</v>
      </c>
      <c r="P294" s="13">
        <f t="shared" si="239"/>
        <v>0</v>
      </c>
      <c r="Q294" s="13">
        <f t="shared" si="239"/>
        <v>61848.146210806393</v>
      </c>
      <c r="R294" s="13">
        <f t="shared" si="239"/>
        <v>0</v>
      </c>
      <c r="S294" s="13">
        <f t="shared" si="218"/>
        <v>231771.67500000002</v>
      </c>
      <c r="T294" s="13">
        <f t="shared" ref="T294:X295" si="240">T295</f>
        <v>95764.414000000004</v>
      </c>
      <c r="U294" s="13">
        <f t="shared" si="240"/>
        <v>103436.67600000001</v>
      </c>
      <c r="V294" s="13">
        <f t="shared" si="240"/>
        <v>0</v>
      </c>
      <c r="W294" s="13">
        <f t="shared" si="240"/>
        <v>32570.585000000003</v>
      </c>
      <c r="X294" s="13">
        <f t="shared" si="240"/>
        <v>0</v>
      </c>
      <c r="Y294" s="13">
        <f t="shared" si="219"/>
        <v>291293.03499999997</v>
      </c>
      <c r="Z294" s="13">
        <f t="shared" ref="Z294:AD295" si="241">Z295</f>
        <v>109383.93199999999</v>
      </c>
      <c r="AA294" s="13">
        <f t="shared" si="241"/>
        <v>144991.03700000001</v>
      </c>
      <c r="AB294" s="13">
        <f t="shared" si="241"/>
        <v>0</v>
      </c>
      <c r="AC294" s="13">
        <f t="shared" si="241"/>
        <v>36918.066000000006</v>
      </c>
      <c r="AD294" s="13">
        <f t="shared" si="241"/>
        <v>0</v>
      </c>
      <c r="AE294" s="14">
        <f t="shared" ref="AE294:AE306" si="242">SUM(AF294:AI294)</f>
        <v>59867.856999999996</v>
      </c>
      <c r="AF294" s="13">
        <f t="shared" ref="AF294:AI295" si="243">AF295</f>
        <v>13619.517999999995</v>
      </c>
      <c r="AG294" s="13">
        <f t="shared" si="243"/>
        <v>41730.310000000005</v>
      </c>
      <c r="AH294" s="13">
        <f t="shared" si="243"/>
        <v>4518.0289999999977</v>
      </c>
      <c r="AI294" s="13">
        <f t="shared" si="243"/>
        <v>0</v>
      </c>
      <c r="AJ294" s="13">
        <f t="shared" ref="AJ294:AJ306" si="244">SUM(AK294:AN294)</f>
        <v>0</v>
      </c>
      <c r="AK294" s="13">
        <f t="shared" ref="AK294:AN295" si="245">AK295</f>
        <v>0</v>
      </c>
      <c r="AL294" s="13">
        <f t="shared" si="245"/>
        <v>0</v>
      </c>
      <c r="AM294" s="13">
        <f t="shared" si="245"/>
        <v>0</v>
      </c>
      <c r="AN294" s="13">
        <f t="shared" si="245"/>
        <v>0</v>
      </c>
      <c r="AO294" s="23"/>
      <c r="AP294" s="23"/>
      <c r="AR294" s="17">
        <f t="shared" si="221"/>
        <v>-59867.85699999996</v>
      </c>
      <c r="AS294" s="17">
        <f t="shared" si="182"/>
        <v>-59867.856999999996</v>
      </c>
    </row>
    <row r="295" spans="1:45" s="46" customFormat="1" ht="75" customHeight="1" x14ac:dyDescent="0.2">
      <c r="A295" s="18"/>
      <c r="B295" s="12" t="s">
        <v>179</v>
      </c>
      <c r="C295" s="13">
        <f t="shared" si="235"/>
        <v>346.49700000000001</v>
      </c>
      <c r="D295" s="13">
        <f t="shared" si="236"/>
        <v>0</v>
      </c>
      <c r="E295" s="13">
        <f t="shared" si="236"/>
        <v>0</v>
      </c>
      <c r="F295" s="13">
        <f t="shared" si="236"/>
        <v>346.49700000000001</v>
      </c>
      <c r="G295" s="13">
        <f t="shared" si="236"/>
        <v>0</v>
      </c>
      <c r="H295" s="13">
        <f t="shared" si="237"/>
        <v>0</v>
      </c>
      <c r="I295" s="13">
        <f t="shared" si="238"/>
        <v>0</v>
      </c>
      <c r="J295" s="13">
        <f t="shared" si="238"/>
        <v>0</v>
      </c>
      <c r="K295" s="13">
        <f t="shared" si="238"/>
        <v>0</v>
      </c>
      <c r="L295" s="13">
        <f t="shared" si="238"/>
        <v>0</v>
      </c>
      <c r="M295" s="13">
        <f t="shared" si="217"/>
        <v>453078.3462108064</v>
      </c>
      <c r="N295" s="13">
        <f t="shared" si="239"/>
        <v>143717</v>
      </c>
      <c r="O295" s="13">
        <f t="shared" si="239"/>
        <v>247513.2</v>
      </c>
      <c r="P295" s="13">
        <f t="shared" si="239"/>
        <v>0</v>
      </c>
      <c r="Q295" s="13">
        <f t="shared" si="239"/>
        <v>61848.146210806393</v>
      </c>
      <c r="R295" s="13">
        <f t="shared" si="239"/>
        <v>0</v>
      </c>
      <c r="S295" s="13">
        <f t="shared" si="218"/>
        <v>231771.67500000002</v>
      </c>
      <c r="T295" s="13">
        <f t="shared" si="240"/>
        <v>95764.414000000004</v>
      </c>
      <c r="U295" s="13">
        <f t="shared" si="240"/>
        <v>103436.67600000001</v>
      </c>
      <c r="V295" s="13">
        <f t="shared" si="240"/>
        <v>0</v>
      </c>
      <c r="W295" s="13">
        <f t="shared" si="240"/>
        <v>32570.585000000003</v>
      </c>
      <c r="X295" s="13">
        <f t="shared" si="240"/>
        <v>0</v>
      </c>
      <c r="Y295" s="13">
        <f t="shared" ref="Y295:Y332" si="246">SUM(Z295:AD295)</f>
        <v>291293.03499999997</v>
      </c>
      <c r="Z295" s="13">
        <f t="shared" si="241"/>
        <v>109383.93199999999</v>
      </c>
      <c r="AA295" s="13">
        <f t="shared" si="241"/>
        <v>144991.03700000001</v>
      </c>
      <c r="AB295" s="13">
        <f t="shared" si="241"/>
        <v>0</v>
      </c>
      <c r="AC295" s="13">
        <f t="shared" si="241"/>
        <v>36918.066000000006</v>
      </c>
      <c r="AD295" s="13">
        <f t="shared" si="241"/>
        <v>0</v>
      </c>
      <c r="AE295" s="14">
        <f t="shared" si="242"/>
        <v>59867.856999999996</v>
      </c>
      <c r="AF295" s="13">
        <f t="shared" si="243"/>
        <v>13619.517999999995</v>
      </c>
      <c r="AG295" s="13">
        <f t="shared" si="243"/>
        <v>41730.310000000005</v>
      </c>
      <c r="AH295" s="13">
        <f t="shared" si="243"/>
        <v>4518.0289999999977</v>
      </c>
      <c r="AI295" s="13">
        <f t="shared" si="243"/>
        <v>0</v>
      </c>
      <c r="AJ295" s="13">
        <f t="shared" si="244"/>
        <v>0</v>
      </c>
      <c r="AK295" s="13">
        <f t="shared" si="245"/>
        <v>0</v>
      </c>
      <c r="AL295" s="13">
        <f t="shared" si="245"/>
        <v>0</v>
      </c>
      <c r="AM295" s="13">
        <f t="shared" si="245"/>
        <v>0</v>
      </c>
      <c r="AN295" s="13">
        <f t="shared" si="245"/>
        <v>0</v>
      </c>
      <c r="AO295" s="23"/>
      <c r="AP295" s="23"/>
      <c r="AR295" s="17">
        <f t="shared" si="221"/>
        <v>-59867.85699999996</v>
      </c>
      <c r="AS295" s="17">
        <f t="shared" si="182"/>
        <v>-59867.856999999996</v>
      </c>
    </row>
    <row r="296" spans="1:45" s="52" customFormat="1" ht="82.5" customHeight="1" x14ac:dyDescent="0.2">
      <c r="A296" s="24"/>
      <c r="B296" s="25" t="s">
        <v>289</v>
      </c>
      <c r="C296" s="26">
        <f t="shared" si="235"/>
        <v>346.49700000000001</v>
      </c>
      <c r="D296" s="26">
        <f>SUM(D297:D307)</f>
        <v>0</v>
      </c>
      <c r="E296" s="26">
        <f>SUM(E297:E307)</f>
        <v>0</v>
      </c>
      <c r="F296" s="26">
        <f>SUM(F297:F307)</f>
        <v>346.49700000000001</v>
      </c>
      <c r="G296" s="26">
        <f>SUM(G297:G307)</f>
        <v>0</v>
      </c>
      <c r="H296" s="26">
        <f t="shared" si="237"/>
        <v>0</v>
      </c>
      <c r="I296" s="26">
        <f>SUM(I297:I307)</f>
        <v>0</v>
      </c>
      <c r="J296" s="26">
        <f>SUM(J297:J307)</f>
        <v>0</v>
      </c>
      <c r="K296" s="26">
        <f>SUM(K297:K307)</f>
        <v>0</v>
      </c>
      <c r="L296" s="26">
        <f>SUM(L297:L307)</f>
        <v>0</v>
      </c>
      <c r="M296" s="26">
        <f t="shared" si="217"/>
        <v>453078.3462108064</v>
      </c>
      <c r="N296" s="26">
        <f>SUM(N297:N307)</f>
        <v>143717</v>
      </c>
      <c r="O296" s="26">
        <f>SUM(O297:O307)</f>
        <v>247513.2</v>
      </c>
      <c r="P296" s="26">
        <f>SUM(P297:P307)</f>
        <v>0</v>
      </c>
      <c r="Q296" s="26">
        <f>SUM(Q297:Q307)</f>
        <v>61848.146210806393</v>
      </c>
      <c r="R296" s="26">
        <f>SUM(R297:R307)</f>
        <v>0</v>
      </c>
      <c r="S296" s="26">
        <f t="shared" si="218"/>
        <v>231771.67500000002</v>
      </c>
      <c r="T296" s="26">
        <f>SUM(T297:T307)</f>
        <v>95764.414000000004</v>
      </c>
      <c r="U296" s="26">
        <f>SUM(U297:U307)</f>
        <v>103436.67600000001</v>
      </c>
      <c r="V296" s="26">
        <f>SUM(V297:V307)</f>
        <v>0</v>
      </c>
      <c r="W296" s="26">
        <f>SUM(W297:W307)</f>
        <v>32570.585000000003</v>
      </c>
      <c r="X296" s="26">
        <f>SUM(X297:X307)</f>
        <v>0</v>
      </c>
      <c r="Y296" s="26">
        <f>SUM(Z296:AD296)</f>
        <v>291293.03499999997</v>
      </c>
      <c r="Z296" s="26">
        <f>SUM(Z297:Z307)</f>
        <v>109383.93199999999</v>
      </c>
      <c r="AA296" s="26">
        <f>SUM(AA297:AA307)</f>
        <v>144991.03700000001</v>
      </c>
      <c r="AB296" s="26">
        <f>SUM(AB297:AB307)</f>
        <v>0</v>
      </c>
      <c r="AC296" s="26">
        <f>SUM(AC297:AC307)</f>
        <v>36918.066000000006</v>
      </c>
      <c r="AD296" s="26">
        <f>SUM(AD297:AD307)</f>
        <v>0</v>
      </c>
      <c r="AE296" s="27">
        <f t="shared" si="242"/>
        <v>59867.856999999996</v>
      </c>
      <c r="AF296" s="26">
        <f>SUM(AF297:AF307)</f>
        <v>13619.517999999995</v>
      </c>
      <c r="AG296" s="26">
        <f>SUM(AG297:AG307)</f>
        <v>41730.310000000005</v>
      </c>
      <c r="AH296" s="26">
        <f>SUM(AH297:AH307)</f>
        <v>4518.0289999999977</v>
      </c>
      <c r="AI296" s="26">
        <f>SUM(AI297:AI307)</f>
        <v>0</v>
      </c>
      <c r="AJ296" s="26">
        <f t="shared" si="244"/>
        <v>0</v>
      </c>
      <c r="AK296" s="26">
        <f>SUM(AK297:AK307)</f>
        <v>0</v>
      </c>
      <c r="AL296" s="26">
        <f>SUM(AL297:AL307)</f>
        <v>0</v>
      </c>
      <c r="AM296" s="26">
        <f>SUM(AM297:AM307)</f>
        <v>0</v>
      </c>
      <c r="AN296" s="26">
        <f>SUM(AN297:AN307)</f>
        <v>0</v>
      </c>
      <c r="AO296" s="33"/>
      <c r="AP296" s="33"/>
      <c r="AR296" s="17">
        <f t="shared" si="221"/>
        <v>-59867.85699999996</v>
      </c>
      <c r="AS296" s="17">
        <f t="shared" si="182"/>
        <v>-59867.856999999996</v>
      </c>
    </row>
    <row r="297" spans="1:45" s="2" customFormat="1" ht="51.75" customHeight="1" x14ac:dyDescent="0.2">
      <c r="A297" s="18">
        <v>132</v>
      </c>
      <c r="B297" s="29" t="s">
        <v>290</v>
      </c>
      <c r="C297" s="14">
        <f t="shared" si="235"/>
        <v>151.86900000000003</v>
      </c>
      <c r="D297" s="14"/>
      <c r="E297" s="14"/>
      <c r="F297" s="14">
        <v>151.86900000000003</v>
      </c>
      <c r="G297" s="14"/>
      <c r="H297" s="14">
        <f t="shared" si="237"/>
        <v>0</v>
      </c>
      <c r="I297" s="14"/>
      <c r="J297" s="14"/>
      <c r="K297" s="14"/>
      <c r="L297" s="14"/>
      <c r="M297" s="13">
        <f t="shared" si="217"/>
        <v>152.66331658291458</v>
      </c>
      <c r="N297" s="14"/>
      <c r="O297" s="14">
        <v>151.9</v>
      </c>
      <c r="P297" s="14"/>
      <c r="Q297" s="14">
        <f>O297*0.5/99.5</f>
        <v>0.76331658291457294</v>
      </c>
      <c r="R297" s="14"/>
      <c r="S297" s="13">
        <f t="shared" si="218"/>
        <v>0</v>
      </c>
      <c r="T297" s="14"/>
      <c r="U297" s="14"/>
      <c r="V297" s="14"/>
      <c r="W297" s="14"/>
      <c r="X297" s="14"/>
      <c r="Y297" s="13">
        <f t="shared" si="246"/>
        <v>0</v>
      </c>
      <c r="Z297" s="14"/>
      <c r="AA297" s="14"/>
      <c r="AB297" s="14"/>
      <c r="AC297" s="14"/>
      <c r="AD297" s="14"/>
      <c r="AE297" s="14">
        <f t="shared" si="242"/>
        <v>151.86900000000003</v>
      </c>
      <c r="AF297" s="14"/>
      <c r="AG297" s="13">
        <f t="shared" ref="AG297:AG338" si="247">AA297+E297-U297-J297</f>
        <v>0</v>
      </c>
      <c r="AH297" s="14">
        <v>151.86900000000003</v>
      </c>
      <c r="AI297" s="14"/>
      <c r="AJ297" s="13">
        <f t="shared" si="244"/>
        <v>0</v>
      </c>
      <c r="AK297" s="14"/>
      <c r="AL297" s="14"/>
      <c r="AM297" s="14"/>
      <c r="AN297" s="14"/>
      <c r="AO297" s="20"/>
      <c r="AP297" s="20"/>
      <c r="AR297" s="17">
        <f t="shared" si="221"/>
        <v>-151.86900000000003</v>
      </c>
      <c r="AS297" s="17">
        <f t="shared" si="182"/>
        <v>-151.86900000000003</v>
      </c>
    </row>
    <row r="298" spans="1:45" s="2" customFormat="1" ht="90" x14ac:dyDescent="0.2">
      <c r="A298" s="18">
        <v>133</v>
      </c>
      <c r="B298" s="29" t="s">
        <v>291</v>
      </c>
      <c r="C298" s="14">
        <f t="shared" si="235"/>
        <v>0</v>
      </c>
      <c r="D298" s="14"/>
      <c r="E298" s="14"/>
      <c r="F298" s="14"/>
      <c r="G298" s="14"/>
      <c r="H298" s="14">
        <f t="shared" si="237"/>
        <v>0</v>
      </c>
      <c r="I298" s="14"/>
      <c r="J298" s="14"/>
      <c r="K298" s="14"/>
      <c r="L298" s="14"/>
      <c r="M298" s="13">
        <f t="shared" si="217"/>
        <v>55213.313313313309</v>
      </c>
      <c r="N298" s="14"/>
      <c r="O298" s="14">
        <v>55158.1</v>
      </c>
      <c r="P298" s="14"/>
      <c r="Q298" s="14">
        <f>O298*0.1/99.9</f>
        <v>55.213313313313314</v>
      </c>
      <c r="R298" s="14"/>
      <c r="S298" s="13">
        <f t="shared" si="218"/>
        <v>28451.009000000002</v>
      </c>
      <c r="T298" s="14"/>
      <c r="U298" s="14">
        <v>28422.165000000001</v>
      </c>
      <c r="V298" s="14"/>
      <c r="W298" s="14">
        <v>28.844000000000001</v>
      </c>
      <c r="X298" s="14"/>
      <c r="Y298" s="13">
        <f t="shared" si="246"/>
        <v>40104.01</v>
      </c>
      <c r="Z298" s="14"/>
      <c r="AA298" s="14">
        <v>40063.906000000003</v>
      </c>
      <c r="AB298" s="14"/>
      <c r="AC298" s="14">
        <v>40.103999999999999</v>
      </c>
      <c r="AD298" s="14"/>
      <c r="AE298" s="14">
        <f t="shared" si="242"/>
        <v>11653.001000000002</v>
      </c>
      <c r="AF298" s="14"/>
      <c r="AG298" s="13">
        <f>AA298-U298</f>
        <v>11641.741000000002</v>
      </c>
      <c r="AH298" s="14">
        <f>AC298-W298</f>
        <v>11.259999999999998</v>
      </c>
      <c r="AI298" s="14"/>
      <c r="AJ298" s="13">
        <f t="shared" si="244"/>
        <v>0</v>
      </c>
      <c r="AK298" s="14"/>
      <c r="AL298" s="14"/>
      <c r="AM298" s="14"/>
      <c r="AN298" s="14"/>
      <c r="AO298" s="20"/>
      <c r="AP298" s="20"/>
      <c r="AR298" s="17">
        <f t="shared" si="221"/>
        <v>-11653.001</v>
      </c>
      <c r="AS298" s="17">
        <f t="shared" si="182"/>
        <v>-11653.001000000002</v>
      </c>
    </row>
    <row r="299" spans="1:45" s="2" customFormat="1" ht="82.5" hidden="1" customHeight="1" x14ac:dyDescent="0.2">
      <c r="A299" s="18">
        <v>119</v>
      </c>
      <c r="B299" s="29" t="s">
        <v>292</v>
      </c>
      <c r="C299" s="14">
        <f t="shared" si="235"/>
        <v>0</v>
      </c>
      <c r="D299" s="14"/>
      <c r="E299" s="14"/>
      <c r="F299" s="14"/>
      <c r="G299" s="14"/>
      <c r="H299" s="14">
        <f t="shared" si="237"/>
        <v>0</v>
      </c>
      <c r="I299" s="14"/>
      <c r="J299" s="14"/>
      <c r="K299" s="14"/>
      <c r="L299" s="14"/>
      <c r="M299" s="13">
        <f t="shared" si="217"/>
        <v>0</v>
      </c>
      <c r="N299" s="14"/>
      <c r="O299" s="14"/>
      <c r="P299" s="14"/>
      <c r="Q299" s="14"/>
      <c r="R299" s="14"/>
      <c r="S299" s="13">
        <f t="shared" si="218"/>
        <v>0</v>
      </c>
      <c r="T299" s="14"/>
      <c r="U299" s="14"/>
      <c r="V299" s="14"/>
      <c r="W299" s="14"/>
      <c r="X299" s="14"/>
      <c r="Y299" s="13">
        <f t="shared" si="246"/>
        <v>0</v>
      </c>
      <c r="Z299" s="14"/>
      <c r="AA299" s="14"/>
      <c r="AB299" s="14"/>
      <c r="AC299" s="14"/>
      <c r="AD299" s="14"/>
      <c r="AE299" s="14">
        <f t="shared" si="242"/>
        <v>0</v>
      </c>
      <c r="AF299" s="14"/>
      <c r="AG299" s="13">
        <f t="shared" si="247"/>
        <v>0</v>
      </c>
      <c r="AH299" s="14"/>
      <c r="AI299" s="14"/>
      <c r="AJ299" s="13">
        <f t="shared" si="244"/>
        <v>0</v>
      </c>
      <c r="AK299" s="14"/>
      <c r="AL299" s="14"/>
      <c r="AM299" s="14"/>
      <c r="AN299" s="14"/>
      <c r="AO299" s="20"/>
      <c r="AP299" s="20"/>
      <c r="AR299" s="17">
        <f t="shared" si="221"/>
        <v>0</v>
      </c>
      <c r="AS299" s="17">
        <f t="shared" si="182"/>
        <v>0</v>
      </c>
    </row>
    <row r="300" spans="1:45" s="2" customFormat="1" ht="69" customHeight="1" x14ac:dyDescent="0.2">
      <c r="A300" s="18">
        <v>134</v>
      </c>
      <c r="B300" s="29" t="s">
        <v>293</v>
      </c>
      <c r="C300" s="14">
        <f t="shared" si="235"/>
        <v>0</v>
      </c>
      <c r="D300" s="14"/>
      <c r="E300" s="14"/>
      <c r="F300" s="14"/>
      <c r="G300" s="14"/>
      <c r="H300" s="14">
        <f t="shared" si="237"/>
        <v>0</v>
      </c>
      <c r="I300" s="14"/>
      <c r="J300" s="14"/>
      <c r="K300" s="14"/>
      <c r="L300" s="14"/>
      <c r="M300" s="13">
        <f t="shared" si="217"/>
        <v>186851.97674418607</v>
      </c>
      <c r="N300" s="14">
        <v>65295</v>
      </c>
      <c r="O300" s="14">
        <v>83631.199999999997</v>
      </c>
      <c r="P300" s="14"/>
      <c r="Q300" s="14">
        <f>O300*31.2/68.8</f>
        <v>37925.776744186049</v>
      </c>
      <c r="R300" s="14"/>
      <c r="S300" s="13">
        <f t="shared" si="218"/>
        <v>107880.265</v>
      </c>
      <c r="T300" s="14">
        <v>47211.760999999999</v>
      </c>
      <c r="U300" s="14">
        <v>41732.394</v>
      </c>
      <c r="V300" s="14"/>
      <c r="W300" s="14">
        <v>18936.11</v>
      </c>
      <c r="X300" s="14"/>
      <c r="Y300" s="13">
        <f t="shared" si="246"/>
        <v>109160.48</v>
      </c>
      <c r="Z300" s="14">
        <v>47549.21</v>
      </c>
      <c r="AA300" s="14">
        <v>42381.01</v>
      </c>
      <c r="AB300" s="14"/>
      <c r="AC300" s="14">
        <v>19230.259999999998</v>
      </c>
      <c r="AD300" s="14"/>
      <c r="AE300" s="14">
        <f t="shared" si="242"/>
        <v>1280.2150000000001</v>
      </c>
      <c r="AF300" s="14">
        <f>Z300-T300</f>
        <v>337.44900000000052</v>
      </c>
      <c r="AG300" s="13">
        <f>AA300-U300</f>
        <v>648.6160000000018</v>
      </c>
      <c r="AH300" s="14">
        <f>AC300-W300</f>
        <v>294.14999999999782</v>
      </c>
      <c r="AI300" s="14"/>
      <c r="AJ300" s="13">
        <f t="shared" si="244"/>
        <v>0</v>
      </c>
      <c r="AK300" s="14"/>
      <c r="AL300" s="14"/>
      <c r="AM300" s="14"/>
      <c r="AN300" s="14"/>
      <c r="AO300" s="20"/>
      <c r="AP300" s="20"/>
      <c r="AR300" s="17">
        <f t="shared" si="221"/>
        <v>-1280.2149999999965</v>
      </c>
      <c r="AS300" s="17">
        <f t="shared" si="182"/>
        <v>-1280.2150000000001</v>
      </c>
    </row>
    <row r="301" spans="1:45" s="2" customFormat="1" ht="67.5" customHeight="1" x14ac:dyDescent="0.2">
      <c r="A301" s="18">
        <v>135</v>
      </c>
      <c r="B301" s="29" t="s">
        <v>294</v>
      </c>
      <c r="C301" s="14">
        <f t="shared" si="235"/>
        <v>0</v>
      </c>
      <c r="D301" s="14"/>
      <c r="E301" s="14"/>
      <c r="F301" s="14"/>
      <c r="G301" s="14"/>
      <c r="H301" s="14">
        <f t="shared" si="237"/>
        <v>0</v>
      </c>
      <c r="I301" s="14"/>
      <c r="J301" s="14"/>
      <c r="K301" s="14"/>
      <c r="L301" s="14"/>
      <c r="M301" s="13">
        <f t="shared" si="217"/>
        <v>110314.87441860465</v>
      </c>
      <c r="N301" s="14">
        <v>63942.2</v>
      </c>
      <c r="O301" s="14">
        <v>31904.400000000001</v>
      </c>
      <c r="P301" s="14"/>
      <c r="Q301" s="14">
        <f>O301*31.2/68.8</f>
        <v>14468.274418604653</v>
      </c>
      <c r="R301" s="14"/>
      <c r="S301" s="13">
        <f t="shared" si="218"/>
        <v>68555.239000000001</v>
      </c>
      <c r="T301" s="14">
        <v>45028.921000000002</v>
      </c>
      <c r="U301" s="14">
        <v>16184.058000000001</v>
      </c>
      <c r="V301" s="14"/>
      <c r="W301" s="14">
        <v>7342.26</v>
      </c>
      <c r="X301" s="14"/>
      <c r="Y301" s="13">
        <f t="shared" si="246"/>
        <v>74709.569999999992</v>
      </c>
      <c r="Z301" s="14">
        <v>47361.34</v>
      </c>
      <c r="AA301" s="14">
        <v>18291.310000000001</v>
      </c>
      <c r="AB301" s="14"/>
      <c r="AC301" s="14">
        <v>9056.92</v>
      </c>
      <c r="AD301" s="14"/>
      <c r="AE301" s="14">
        <f t="shared" si="242"/>
        <v>6154.3309999999947</v>
      </c>
      <c r="AF301" s="14">
        <f>Z301-T301</f>
        <v>2332.4189999999944</v>
      </c>
      <c r="AG301" s="13">
        <f>AA301-U301</f>
        <v>2107.2520000000004</v>
      </c>
      <c r="AH301" s="14">
        <f>AC301-W301</f>
        <v>1714.6599999999999</v>
      </c>
      <c r="AI301" s="14"/>
      <c r="AJ301" s="13">
        <f t="shared" si="244"/>
        <v>0</v>
      </c>
      <c r="AK301" s="14"/>
      <c r="AL301" s="14"/>
      <c r="AM301" s="14"/>
      <c r="AN301" s="14"/>
      <c r="AO301" s="20"/>
      <c r="AP301" s="20"/>
      <c r="AR301" s="17">
        <f t="shared" si="221"/>
        <v>-6154.330999999991</v>
      </c>
      <c r="AS301" s="17">
        <f t="shared" si="182"/>
        <v>-6154.3309999999947</v>
      </c>
    </row>
    <row r="302" spans="1:45" s="2" customFormat="1" ht="51.75" customHeight="1" x14ac:dyDescent="0.2">
      <c r="A302" s="18">
        <v>136</v>
      </c>
      <c r="B302" s="29" t="s">
        <v>295</v>
      </c>
      <c r="C302" s="14">
        <f t="shared" si="235"/>
        <v>0</v>
      </c>
      <c r="D302" s="14"/>
      <c r="E302" s="14"/>
      <c r="F302" s="14"/>
      <c r="G302" s="14"/>
      <c r="H302" s="14">
        <f t="shared" si="237"/>
        <v>0</v>
      </c>
      <c r="I302" s="14"/>
      <c r="J302" s="14"/>
      <c r="K302" s="14"/>
      <c r="L302" s="14"/>
      <c r="M302" s="13">
        <f t="shared" si="217"/>
        <v>13463.065693430657</v>
      </c>
      <c r="N302" s="14"/>
      <c r="O302" s="14">
        <v>9222.2000000000007</v>
      </c>
      <c r="P302" s="14"/>
      <c r="Q302" s="14">
        <f>O302*31.5/68.5</f>
        <v>4240.8656934306573</v>
      </c>
      <c r="R302" s="14"/>
      <c r="S302" s="13">
        <f t="shared" si="218"/>
        <v>13463.066000000001</v>
      </c>
      <c r="T302" s="14"/>
      <c r="U302" s="14">
        <v>9222.2000000000007</v>
      </c>
      <c r="V302" s="14"/>
      <c r="W302" s="14">
        <v>4240.866</v>
      </c>
      <c r="X302" s="14"/>
      <c r="Y302" s="13">
        <f t="shared" si="246"/>
        <v>13563.066000000001</v>
      </c>
      <c r="Z302" s="14"/>
      <c r="AA302" s="14">
        <v>9290.7000000000007</v>
      </c>
      <c r="AB302" s="14"/>
      <c r="AC302" s="14">
        <v>4272.366</v>
      </c>
      <c r="AD302" s="14"/>
      <c r="AE302" s="14">
        <f t="shared" si="242"/>
        <v>100</v>
      </c>
      <c r="AF302" s="14"/>
      <c r="AG302" s="13">
        <f t="shared" si="247"/>
        <v>68.5</v>
      </c>
      <c r="AH302" s="14">
        <v>31.5</v>
      </c>
      <c r="AI302" s="14"/>
      <c r="AJ302" s="13">
        <f t="shared" si="244"/>
        <v>0</v>
      </c>
      <c r="AK302" s="14"/>
      <c r="AL302" s="14"/>
      <c r="AM302" s="14"/>
      <c r="AN302" s="14"/>
      <c r="AO302" s="20"/>
      <c r="AP302" s="20" t="s">
        <v>88</v>
      </c>
      <c r="AR302" s="17">
        <f t="shared" si="221"/>
        <v>-100</v>
      </c>
      <c r="AS302" s="17">
        <f t="shared" si="182"/>
        <v>-100</v>
      </c>
    </row>
    <row r="303" spans="1:45" s="2" customFormat="1" ht="65.25" customHeight="1" x14ac:dyDescent="0.2">
      <c r="A303" s="18">
        <v>137</v>
      </c>
      <c r="B303" s="29" t="s">
        <v>296</v>
      </c>
      <c r="C303" s="14">
        <f t="shared" si="235"/>
        <v>177.34</v>
      </c>
      <c r="D303" s="14"/>
      <c r="E303" s="14"/>
      <c r="F303" s="14">
        <v>177.34</v>
      </c>
      <c r="G303" s="14"/>
      <c r="H303" s="14">
        <f t="shared" si="237"/>
        <v>0</v>
      </c>
      <c r="I303" s="14"/>
      <c r="J303" s="14"/>
      <c r="K303" s="14"/>
      <c r="L303" s="14"/>
      <c r="M303" s="13">
        <f t="shared" si="217"/>
        <v>0</v>
      </c>
      <c r="N303" s="14"/>
      <c r="O303" s="14"/>
      <c r="P303" s="14"/>
      <c r="Q303" s="14"/>
      <c r="R303" s="14"/>
      <c r="S303" s="13">
        <f t="shared" si="218"/>
        <v>0</v>
      </c>
      <c r="T303" s="14"/>
      <c r="U303" s="14"/>
      <c r="V303" s="14"/>
      <c r="W303" s="14"/>
      <c r="X303" s="14"/>
      <c r="Y303" s="13">
        <f t="shared" si="246"/>
        <v>-177.34</v>
      </c>
      <c r="Z303" s="14"/>
      <c r="AA303" s="14">
        <v>-175.94900000000001</v>
      </c>
      <c r="AB303" s="14"/>
      <c r="AC303" s="14">
        <v>-1.391</v>
      </c>
      <c r="AD303" s="14"/>
      <c r="AE303" s="14">
        <f t="shared" si="242"/>
        <v>0</v>
      </c>
      <c r="AF303" s="14"/>
      <c r="AG303" s="13"/>
      <c r="AH303" s="14"/>
      <c r="AI303" s="14"/>
      <c r="AJ303" s="13">
        <f t="shared" si="244"/>
        <v>0</v>
      </c>
      <c r="AK303" s="14"/>
      <c r="AL303" s="14"/>
      <c r="AM303" s="14"/>
      <c r="AN303" s="14"/>
      <c r="AO303" s="20"/>
      <c r="AP303" s="20"/>
      <c r="AR303" s="17">
        <f t="shared" si="221"/>
        <v>0</v>
      </c>
      <c r="AS303" s="17">
        <f t="shared" si="182"/>
        <v>0</v>
      </c>
    </row>
    <row r="304" spans="1:45" s="2" customFormat="1" ht="67.5" customHeight="1" x14ac:dyDescent="0.2">
      <c r="A304" s="18">
        <v>138</v>
      </c>
      <c r="B304" s="29" t="s">
        <v>297</v>
      </c>
      <c r="C304" s="14">
        <f t="shared" si="235"/>
        <v>2.96</v>
      </c>
      <c r="D304" s="14"/>
      <c r="E304" s="14"/>
      <c r="F304" s="14">
        <v>2.96</v>
      </c>
      <c r="G304" s="14"/>
      <c r="H304" s="14">
        <f t="shared" si="237"/>
        <v>0</v>
      </c>
      <c r="I304" s="14"/>
      <c r="J304" s="14"/>
      <c r="K304" s="14"/>
      <c r="L304" s="14"/>
      <c r="M304" s="13">
        <f t="shared" si="217"/>
        <v>0</v>
      </c>
      <c r="N304" s="14"/>
      <c r="O304" s="14"/>
      <c r="P304" s="14"/>
      <c r="Q304" s="14"/>
      <c r="R304" s="14"/>
      <c r="S304" s="13">
        <f t="shared" si="218"/>
        <v>0</v>
      </c>
      <c r="T304" s="14"/>
      <c r="U304" s="14"/>
      <c r="V304" s="14"/>
      <c r="W304" s="14"/>
      <c r="X304" s="14"/>
      <c r="Y304" s="13">
        <f t="shared" si="246"/>
        <v>0</v>
      </c>
      <c r="Z304" s="14"/>
      <c r="AA304" s="14"/>
      <c r="AB304" s="14"/>
      <c r="AC304" s="14"/>
      <c r="AD304" s="14"/>
      <c r="AE304" s="14">
        <f t="shared" si="242"/>
        <v>2.96</v>
      </c>
      <c r="AF304" s="14"/>
      <c r="AG304" s="13">
        <f t="shared" si="247"/>
        <v>0</v>
      </c>
      <c r="AH304" s="14">
        <v>2.96</v>
      </c>
      <c r="AI304" s="14"/>
      <c r="AJ304" s="13">
        <f t="shared" si="244"/>
        <v>0</v>
      </c>
      <c r="AK304" s="14"/>
      <c r="AL304" s="14"/>
      <c r="AM304" s="14"/>
      <c r="AN304" s="14"/>
      <c r="AO304" s="20"/>
      <c r="AP304" s="20"/>
      <c r="AR304" s="17">
        <f t="shared" si="221"/>
        <v>-2.96</v>
      </c>
      <c r="AS304" s="17">
        <f t="shared" ref="AS304:AS338" si="248">AJ304-AE304</f>
        <v>-2.96</v>
      </c>
    </row>
    <row r="305" spans="1:45" s="2" customFormat="1" ht="79.5" customHeight="1" x14ac:dyDescent="0.2">
      <c r="A305" s="18">
        <v>139</v>
      </c>
      <c r="B305" s="29" t="s">
        <v>298</v>
      </c>
      <c r="C305" s="14">
        <f t="shared" ref="C305" si="249">SUM(D305:G305)</f>
        <v>14.327999999999999</v>
      </c>
      <c r="D305" s="14"/>
      <c r="E305" s="14"/>
      <c r="F305" s="14">
        <v>14.327999999999999</v>
      </c>
      <c r="G305" s="14"/>
      <c r="H305" s="14">
        <f t="shared" ref="H305" si="250">SUM(I305:L305)</f>
        <v>0</v>
      </c>
      <c r="I305" s="14"/>
      <c r="J305" s="14"/>
      <c r="K305" s="14"/>
      <c r="L305" s="14"/>
      <c r="M305" s="13">
        <f t="shared" si="217"/>
        <v>14.33</v>
      </c>
      <c r="N305" s="14"/>
      <c r="O305" s="14"/>
      <c r="P305" s="14"/>
      <c r="Q305" s="14">
        <v>14.33</v>
      </c>
      <c r="R305" s="14"/>
      <c r="S305" s="13">
        <f t="shared" si="218"/>
        <v>14.327999999999999</v>
      </c>
      <c r="T305" s="14"/>
      <c r="U305" s="14"/>
      <c r="V305" s="14"/>
      <c r="W305" s="14">
        <v>14.327999999999999</v>
      </c>
      <c r="X305" s="14"/>
      <c r="Y305" s="13">
        <f t="shared" ref="Y305" si="251">SUM(Z305:AD305)</f>
        <v>0</v>
      </c>
      <c r="Z305" s="14"/>
      <c r="AA305" s="14"/>
      <c r="AB305" s="14"/>
      <c r="AC305" s="14"/>
      <c r="AD305" s="14"/>
      <c r="AE305" s="14">
        <f t="shared" ref="AE305" si="252">SUM(AF305:AI305)</f>
        <v>0</v>
      </c>
      <c r="AF305" s="14"/>
      <c r="AG305" s="13">
        <f t="shared" si="247"/>
        <v>0</v>
      </c>
      <c r="AH305" s="14"/>
      <c r="AI305" s="14"/>
      <c r="AJ305" s="13">
        <f t="shared" ref="AJ305" si="253">SUM(AK305:AN305)</f>
        <v>0</v>
      </c>
      <c r="AK305" s="14"/>
      <c r="AL305" s="14"/>
      <c r="AM305" s="14"/>
      <c r="AN305" s="14"/>
      <c r="AO305" s="20"/>
      <c r="AP305" s="20"/>
      <c r="AR305" s="17">
        <f t="shared" si="221"/>
        <v>0</v>
      </c>
      <c r="AS305" s="17">
        <f t="shared" si="248"/>
        <v>0</v>
      </c>
    </row>
    <row r="306" spans="1:45" s="2" customFormat="1" ht="56.25" customHeight="1" x14ac:dyDescent="0.2">
      <c r="A306" s="18">
        <v>140</v>
      </c>
      <c r="B306" s="29" t="s">
        <v>299</v>
      </c>
      <c r="C306" s="14">
        <f t="shared" si="235"/>
        <v>0</v>
      </c>
      <c r="D306" s="14"/>
      <c r="E306" s="14"/>
      <c r="F306" s="14"/>
      <c r="G306" s="14"/>
      <c r="H306" s="14">
        <f t="shared" si="237"/>
        <v>0</v>
      </c>
      <c r="I306" s="14"/>
      <c r="J306" s="14"/>
      <c r="K306" s="14"/>
      <c r="L306" s="14"/>
      <c r="M306" s="13">
        <f t="shared" si="217"/>
        <v>40241.448692152917</v>
      </c>
      <c r="N306" s="14"/>
      <c r="O306" s="14">
        <v>40000</v>
      </c>
      <c r="P306" s="14"/>
      <c r="Q306" s="14">
        <f>O306*0.6/99.4</f>
        <v>241.44869215291749</v>
      </c>
      <c r="R306" s="14"/>
      <c r="S306" s="13">
        <f t="shared" si="218"/>
        <v>210.2</v>
      </c>
      <c r="T306" s="14"/>
      <c r="U306" s="14"/>
      <c r="V306" s="14"/>
      <c r="W306" s="14">
        <v>210.2</v>
      </c>
      <c r="X306" s="14"/>
      <c r="Y306" s="13">
        <f t="shared" si="246"/>
        <v>11574.880000000001</v>
      </c>
      <c r="Z306" s="14"/>
      <c r="AA306" s="14">
        <v>11364.68</v>
      </c>
      <c r="AB306" s="14"/>
      <c r="AC306" s="14">
        <v>210.2</v>
      </c>
      <c r="AD306" s="14"/>
      <c r="AE306" s="14">
        <f t="shared" si="242"/>
        <v>11364.68</v>
      </c>
      <c r="AF306" s="14"/>
      <c r="AG306" s="13">
        <f t="shared" si="247"/>
        <v>11364.68</v>
      </c>
      <c r="AH306" s="14"/>
      <c r="AI306" s="14"/>
      <c r="AJ306" s="13">
        <f t="shared" si="244"/>
        <v>0</v>
      </c>
      <c r="AK306" s="14"/>
      <c r="AL306" s="14"/>
      <c r="AM306" s="14"/>
      <c r="AN306" s="14"/>
      <c r="AO306" s="20"/>
      <c r="AP306" s="20"/>
      <c r="AR306" s="17">
        <f t="shared" si="221"/>
        <v>-11364.68</v>
      </c>
      <c r="AS306" s="17">
        <f t="shared" si="248"/>
        <v>-11364.68</v>
      </c>
    </row>
    <row r="307" spans="1:45" s="2" customFormat="1" ht="108.75" customHeight="1" x14ac:dyDescent="0.2">
      <c r="A307" s="18"/>
      <c r="B307" s="29" t="s">
        <v>300</v>
      </c>
      <c r="C307" s="14">
        <f>D307+E307+F307+G307</f>
        <v>0</v>
      </c>
      <c r="D307" s="14">
        <f>SUM(D309:D338)</f>
        <v>0</v>
      </c>
      <c r="E307" s="14">
        <f>SUM(E309:E338)</f>
        <v>0</v>
      </c>
      <c r="F307" s="14">
        <f>SUM(F309:F338)</f>
        <v>0</v>
      </c>
      <c r="G307" s="14">
        <f>SUM(G309:G338)</f>
        <v>0</v>
      </c>
      <c r="H307" s="14">
        <f>I307+J307+K307+L307</f>
        <v>0</v>
      </c>
      <c r="I307" s="14">
        <f>SUM(I309:I338)</f>
        <v>0</v>
      </c>
      <c r="J307" s="14">
        <f>SUM(J309:J338)</f>
        <v>0</v>
      </c>
      <c r="K307" s="14">
        <f>SUM(K309:K338)</f>
        <v>0</v>
      </c>
      <c r="L307" s="14">
        <f>SUM(L309:L338)</f>
        <v>0</v>
      </c>
      <c r="M307" s="13">
        <f t="shared" si="217"/>
        <v>46826.674032535884</v>
      </c>
      <c r="N307" s="14">
        <f>SUM(N309:N334)</f>
        <v>14479.8</v>
      </c>
      <c r="O307" s="14">
        <f t="shared" ref="O307:Q307" si="254">SUM(O309:O334)</f>
        <v>27445.399999999994</v>
      </c>
      <c r="P307" s="14">
        <f t="shared" si="254"/>
        <v>0</v>
      </c>
      <c r="Q307" s="14">
        <f t="shared" si="254"/>
        <v>4901.4740325358853</v>
      </c>
      <c r="R307" s="14">
        <f>SUM(R309:R338)</f>
        <v>0</v>
      </c>
      <c r="S307" s="13">
        <f t="shared" si="218"/>
        <v>13197.568000000001</v>
      </c>
      <c r="T307" s="14">
        <f>SUM(T309:T334)</f>
        <v>3523.732</v>
      </c>
      <c r="U307" s="14">
        <f t="shared" ref="U307:X307" si="255">SUM(U309:U334)</f>
        <v>7875.8590000000004</v>
      </c>
      <c r="V307" s="14">
        <f t="shared" si="255"/>
        <v>0</v>
      </c>
      <c r="W307" s="14">
        <f t="shared" si="255"/>
        <v>1797.9770000000001</v>
      </c>
      <c r="X307" s="14">
        <f t="shared" si="255"/>
        <v>0</v>
      </c>
      <c r="Y307" s="13">
        <f t="shared" si="246"/>
        <v>42358.368999999992</v>
      </c>
      <c r="Z307" s="14">
        <f>SUM(Z309:Z334)</f>
        <v>14473.381999999998</v>
      </c>
      <c r="AA307" s="14">
        <f t="shared" ref="AA307:AD307" si="256">SUM(AA309:AA334)</f>
        <v>23775.379999999997</v>
      </c>
      <c r="AB307" s="14">
        <f t="shared" si="256"/>
        <v>0</v>
      </c>
      <c r="AC307" s="14">
        <f t="shared" si="256"/>
        <v>4109.607</v>
      </c>
      <c r="AD307" s="14">
        <f t="shared" si="256"/>
        <v>0</v>
      </c>
      <c r="AE307" s="14">
        <f>AF307+AG307+AH307+AI307</f>
        <v>29160.801000000003</v>
      </c>
      <c r="AF307" s="14">
        <f>SUM(AF309:AF334)</f>
        <v>10949.65</v>
      </c>
      <c r="AG307" s="14">
        <f t="shared" ref="AG307:AI307" si="257">SUM(AG309:AG334)</f>
        <v>15899.521000000001</v>
      </c>
      <c r="AH307" s="14">
        <f t="shared" si="257"/>
        <v>2311.63</v>
      </c>
      <c r="AI307" s="14">
        <f t="shared" si="257"/>
        <v>0</v>
      </c>
      <c r="AJ307" s="13">
        <f>AK307+AL307+AM307+AN307</f>
        <v>0</v>
      </c>
      <c r="AK307" s="14">
        <f>SUM(AK309:AK334)</f>
        <v>0</v>
      </c>
      <c r="AL307" s="14">
        <f t="shared" ref="AL307:AN307" si="258">SUM(AL309:AL334)</f>
        <v>0</v>
      </c>
      <c r="AM307" s="14">
        <f t="shared" si="258"/>
        <v>0</v>
      </c>
      <c r="AN307" s="14">
        <f t="shared" si="258"/>
        <v>0</v>
      </c>
      <c r="AO307" s="20"/>
      <c r="AP307" s="20"/>
      <c r="AR307" s="17">
        <f t="shared" si="221"/>
        <v>-29160.800999999992</v>
      </c>
      <c r="AS307" s="17">
        <f t="shared" si="248"/>
        <v>-29160.801000000003</v>
      </c>
    </row>
    <row r="308" spans="1:45" s="2" customFormat="1" ht="15" customHeight="1" x14ac:dyDescent="0.2">
      <c r="A308" s="18"/>
      <c r="B308" s="29" t="s">
        <v>12</v>
      </c>
      <c r="C308" s="14"/>
      <c r="D308" s="14"/>
      <c r="E308" s="14"/>
      <c r="F308" s="14"/>
      <c r="G308" s="14"/>
      <c r="H308" s="14"/>
      <c r="I308" s="14"/>
      <c r="J308" s="14"/>
      <c r="K308" s="14"/>
      <c r="L308" s="14"/>
      <c r="M308" s="13"/>
      <c r="N308" s="14"/>
      <c r="O308" s="14"/>
      <c r="P308" s="14"/>
      <c r="Q308" s="14"/>
      <c r="R308" s="14"/>
      <c r="S308" s="13"/>
      <c r="T308" s="14"/>
      <c r="U308" s="14"/>
      <c r="V308" s="14"/>
      <c r="W308" s="14"/>
      <c r="X308" s="14"/>
      <c r="Y308" s="13"/>
      <c r="Z308" s="14"/>
      <c r="AA308" s="14"/>
      <c r="AB308" s="14"/>
      <c r="AC308" s="14"/>
      <c r="AD308" s="14"/>
      <c r="AE308" s="14"/>
      <c r="AF308" s="14"/>
      <c r="AG308" s="13">
        <f t="shared" si="247"/>
        <v>0</v>
      </c>
      <c r="AH308" s="14"/>
      <c r="AI308" s="14"/>
      <c r="AJ308" s="13"/>
      <c r="AK308" s="14"/>
      <c r="AL308" s="14"/>
      <c r="AM308" s="14"/>
      <c r="AN308" s="14"/>
      <c r="AO308" s="20"/>
      <c r="AP308" s="20"/>
      <c r="AR308" s="17">
        <f t="shared" si="221"/>
        <v>0</v>
      </c>
      <c r="AS308" s="17">
        <f t="shared" si="248"/>
        <v>0</v>
      </c>
    </row>
    <row r="309" spans="1:45" s="48" customFormat="1" ht="75" hidden="1" x14ac:dyDescent="0.2">
      <c r="A309" s="24"/>
      <c r="B309" s="34" t="s">
        <v>301</v>
      </c>
      <c r="C309" s="27">
        <f t="shared" ref="C309:C320" si="259">D309+E309+F309+G309</f>
        <v>0</v>
      </c>
      <c r="D309" s="27"/>
      <c r="E309" s="27"/>
      <c r="F309" s="27"/>
      <c r="G309" s="27"/>
      <c r="H309" s="27">
        <f t="shared" ref="H309:H320" si="260">I309+J309+K309+L309</f>
        <v>0</v>
      </c>
      <c r="I309" s="27"/>
      <c r="J309" s="27"/>
      <c r="K309" s="27"/>
      <c r="L309" s="27"/>
      <c r="M309" s="13">
        <f t="shared" si="217"/>
        <v>0</v>
      </c>
      <c r="N309" s="27"/>
      <c r="O309" s="27"/>
      <c r="P309" s="27"/>
      <c r="Q309" s="27"/>
      <c r="R309" s="27"/>
      <c r="S309" s="13">
        <f t="shared" si="218"/>
        <v>0</v>
      </c>
      <c r="T309" s="27"/>
      <c r="U309" s="27"/>
      <c r="V309" s="27"/>
      <c r="W309" s="27"/>
      <c r="X309" s="27"/>
      <c r="Y309" s="26">
        <f t="shared" si="246"/>
        <v>0</v>
      </c>
      <c r="Z309" s="27"/>
      <c r="AA309" s="27"/>
      <c r="AB309" s="27"/>
      <c r="AC309" s="27"/>
      <c r="AD309" s="27"/>
      <c r="AE309" s="27">
        <f t="shared" ref="AE309:AE332" si="261">AF309+AG309+AH309+AI309</f>
        <v>0</v>
      </c>
      <c r="AF309" s="27"/>
      <c r="AG309" s="13">
        <f t="shared" si="247"/>
        <v>0</v>
      </c>
      <c r="AH309" s="27"/>
      <c r="AI309" s="27"/>
      <c r="AJ309" s="26">
        <f t="shared" ref="AJ309:AJ332" si="262">AK309+AL309+AM309+AN309</f>
        <v>0</v>
      </c>
      <c r="AK309" s="27"/>
      <c r="AL309" s="27"/>
      <c r="AM309" s="27"/>
      <c r="AN309" s="27"/>
      <c r="AO309" s="35"/>
      <c r="AP309" s="35"/>
      <c r="AR309" s="17">
        <f t="shared" si="221"/>
        <v>0</v>
      </c>
      <c r="AS309" s="17">
        <f t="shared" si="248"/>
        <v>0</v>
      </c>
    </row>
    <row r="310" spans="1:45" s="48" customFormat="1" ht="60" hidden="1" x14ac:dyDescent="0.2">
      <c r="A310" s="24"/>
      <c r="B310" s="34" t="s">
        <v>302</v>
      </c>
      <c r="C310" s="27">
        <f t="shared" si="259"/>
        <v>0</v>
      </c>
      <c r="D310" s="27"/>
      <c r="E310" s="27"/>
      <c r="F310" s="27"/>
      <c r="G310" s="27"/>
      <c r="H310" s="27">
        <f t="shared" si="260"/>
        <v>0</v>
      </c>
      <c r="I310" s="27"/>
      <c r="J310" s="27"/>
      <c r="K310" s="27"/>
      <c r="L310" s="27"/>
      <c r="M310" s="13">
        <f t="shared" si="217"/>
        <v>0</v>
      </c>
      <c r="N310" s="27"/>
      <c r="O310" s="27"/>
      <c r="P310" s="27"/>
      <c r="Q310" s="27"/>
      <c r="R310" s="27"/>
      <c r="S310" s="13">
        <f t="shared" si="218"/>
        <v>0</v>
      </c>
      <c r="T310" s="27"/>
      <c r="U310" s="27"/>
      <c r="V310" s="27"/>
      <c r="W310" s="27"/>
      <c r="X310" s="27"/>
      <c r="Y310" s="26">
        <f t="shared" si="246"/>
        <v>0</v>
      </c>
      <c r="Z310" s="27"/>
      <c r="AA310" s="27"/>
      <c r="AB310" s="27"/>
      <c r="AC310" s="27"/>
      <c r="AD310" s="27"/>
      <c r="AE310" s="27">
        <f t="shared" si="261"/>
        <v>0</v>
      </c>
      <c r="AF310" s="27"/>
      <c r="AG310" s="13">
        <f t="shared" si="247"/>
        <v>0</v>
      </c>
      <c r="AH310" s="27"/>
      <c r="AI310" s="27"/>
      <c r="AJ310" s="26">
        <f t="shared" si="262"/>
        <v>0</v>
      </c>
      <c r="AK310" s="27"/>
      <c r="AL310" s="27"/>
      <c r="AM310" s="27"/>
      <c r="AN310" s="27"/>
      <c r="AO310" s="35"/>
      <c r="AP310" s="35"/>
      <c r="AR310" s="17">
        <f t="shared" si="221"/>
        <v>0</v>
      </c>
      <c r="AS310" s="17">
        <f t="shared" si="248"/>
        <v>0</v>
      </c>
    </row>
    <row r="311" spans="1:45" s="48" customFormat="1" ht="125.25" customHeight="1" x14ac:dyDescent="0.2">
      <c r="A311" s="24">
        <v>141</v>
      </c>
      <c r="B311" s="34" t="s">
        <v>303</v>
      </c>
      <c r="C311" s="27">
        <f t="shared" si="259"/>
        <v>0</v>
      </c>
      <c r="D311" s="27"/>
      <c r="E311" s="27"/>
      <c r="F311" s="27"/>
      <c r="G311" s="27"/>
      <c r="H311" s="27">
        <f t="shared" si="260"/>
        <v>0</v>
      </c>
      <c r="I311" s="27"/>
      <c r="J311" s="27"/>
      <c r="K311" s="27"/>
      <c r="L311" s="27"/>
      <c r="M311" s="13">
        <f t="shared" si="217"/>
        <v>6202.7450901803604</v>
      </c>
      <c r="N311" s="27">
        <v>3530.2</v>
      </c>
      <c r="O311" s="27">
        <v>2667.2</v>
      </c>
      <c r="P311" s="27"/>
      <c r="Q311" s="27">
        <f>O311*0.2/99.8</f>
        <v>5.3450901803607209</v>
      </c>
      <c r="R311" s="27"/>
      <c r="S311" s="13">
        <f t="shared" si="218"/>
        <v>5962.0739999999996</v>
      </c>
      <c r="T311" s="27">
        <v>3523.732</v>
      </c>
      <c r="U311" s="27">
        <v>2432.5419999999999</v>
      </c>
      <c r="V311" s="27"/>
      <c r="W311" s="27">
        <v>5.8</v>
      </c>
      <c r="X311" s="27"/>
      <c r="Y311" s="26">
        <f t="shared" si="246"/>
        <v>6192.2220000000007</v>
      </c>
      <c r="Z311" s="27">
        <v>3523.732</v>
      </c>
      <c r="AA311" s="27">
        <v>2662.69</v>
      </c>
      <c r="AB311" s="27"/>
      <c r="AC311" s="27">
        <v>5.8</v>
      </c>
      <c r="AD311" s="27"/>
      <c r="AE311" s="27">
        <f t="shared" si="261"/>
        <v>230.14800000000014</v>
      </c>
      <c r="AF311" s="27">
        <f>Z311-T311</f>
        <v>0</v>
      </c>
      <c r="AG311" s="13">
        <f t="shared" si="247"/>
        <v>230.14800000000014</v>
      </c>
      <c r="AH311" s="27">
        <f>AC311-W311</f>
        <v>0</v>
      </c>
      <c r="AI311" s="27"/>
      <c r="AJ311" s="26">
        <f t="shared" si="262"/>
        <v>0</v>
      </c>
      <c r="AK311" s="27"/>
      <c r="AL311" s="27"/>
      <c r="AM311" s="27"/>
      <c r="AN311" s="27"/>
      <c r="AO311" s="35"/>
      <c r="AP311" s="35"/>
      <c r="AR311" s="17">
        <f t="shared" si="221"/>
        <v>-230.14800000000105</v>
      </c>
      <c r="AS311" s="17">
        <f t="shared" si="248"/>
        <v>-230.14800000000014</v>
      </c>
    </row>
    <row r="312" spans="1:45" s="48" customFormat="1" ht="105" x14ac:dyDescent="0.2">
      <c r="A312" s="24">
        <v>142</v>
      </c>
      <c r="B312" s="34" t="s">
        <v>304</v>
      </c>
      <c r="C312" s="27">
        <f t="shared" si="259"/>
        <v>0</v>
      </c>
      <c r="D312" s="27"/>
      <c r="E312" s="27"/>
      <c r="F312" s="27"/>
      <c r="G312" s="27"/>
      <c r="H312" s="27">
        <f t="shared" si="260"/>
        <v>0</v>
      </c>
      <c r="I312" s="27"/>
      <c r="J312" s="27"/>
      <c r="K312" s="27"/>
      <c r="L312" s="27"/>
      <c r="M312" s="13">
        <f t="shared" si="217"/>
        <v>6571.6867469879517</v>
      </c>
      <c r="N312" s="27"/>
      <c r="O312" s="27">
        <v>6545.4</v>
      </c>
      <c r="P312" s="27"/>
      <c r="Q312" s="27">
        <f>O312*0.4/99.6</f>
        <v>26.286746987951808</v>
      </c>
      <c r="R312" s="27"/>
      <c r="S312" s="13">
        <f t="shared" si="218"/>
        <v>14.413</v>
      </c>
      <c r="T312" s="27"/>
      <c r="U312" s="27"/>
      <c r="V312" s="27"/>
      <c r="W312" s="27">
        <v>14.413</v>
      </c>
      <c r="X312" s="27"/>
      <c r="Y312" s="26">
        <f t="shared" si="246"/>
        <v>3603.03</v>
      </c>
      <c r="Z312" s="27"/>
      <c r="AA312" s="27">
        <v>3588.6170000000002</v>
      </c>
      <c r="AB312" s="27"/>
      <c r="AC312" s="27">
        <v>14.413</v>
      </c>
      <c r="AD312" s="27"/>
      <c r="AE312" s="27">
        <f t="shared" si="261"/>
        <v>3588.6170000000002</v>
      </c>
      <c r="AF312" s="27">
        <f t="shared" ref="AF312:AF333" si="263">Z312-T312</f>
        <v>0</v>
      </c>
      <c r="AG312" s="13">
        <f t="shared" si="247"/>
        <v>3588.6170000000002</v>
      </c>
      <c r="AH312" s="27">
        <f t="shared" ref="AH312:AH334" si="264">AC312-W312</f>
        <v>0</v>
      </c>
      <c r="AI312" s="27"/>
      <c r="AJ312" s="26">
        <f t="shared" si="262"/>
        <v>0</v>
      </c>
      <c r="AK312" s="27"/>
      <c r="AL312" s="27"/>
      <c r="AM312" s="27"/>
      <c r="AN312" s="27"/>
      <c r="AO312" s="35"/>
      <c r="AP312" s="35"/>
      <c r="AR312" s="17">
        <f t="shared" si="221"/>
        <v>-3588.6170000000002</v>
      </c>
      <c r="AS312" s="17">
        <f t="shared" si="248"/>
        <v>-3588.6170000000002</v>
      </c>
    </row>
    <row r="313" spans="1:45" s="48" customFormat="1" ht="60" hidden="1" x14ac:dyDescent="0.2">
      <c r="A313" s="24"/>
      <c r="B313" s="34" t="s">
        <v>305</v>
      </c>
      <c r="C313" s="27">
        <f t="shared" si="259"/>
        <v>0</v>
      </c>
      <c r="D313" s="27"/>
      <c r="E313" s="27"/>
      <c r="F313" s="27"/>
      <c r="G313" s="27"/>
      <c r="H313" s="27">
        <f t="shared" si="260"/>
        <v>0</v>
      </c>
      <c r="I313" s="27"/>
      <c r="J313" s="27"/>
      <c r="K313" s="27"/>
      <c r="L313" s="27"/>
      <c r="M313" s="13">
        <f t="shared" si="217"/>
        <v>0</v>
      </c>
      <c r="N313" s="27"/>
      <c r="O313" s="27"/>
      <c r="P313" s="27"/>
      <c r="Q313" s="27"/>
      <c r="R313" s="27"/>
      <c r="S313" s="13">
        <f t="shared" si="218"/>
        <v>0</v>
      </c>
      <c r="T313" s="27"/>
      <c r="U313" s="27"/>
      <c r="V313" s="27"/>
      <c r="W313" s="27"/>
      <c r="X313" s="27"/>
      <c r="Y313" s="26">
        <f t="shared" si="246"/>
        <v>0</v>
      </c>
      <c r="Z313" s="27"/>
      <c r="AA313" s="27"/>
      <c r="AB313" s="27"/>
      <c r="AC313" s="27"/>
      <c r="AD313" s="27"/>
      <c r="AE313" s="27">
        <f t="shared" si="261"/>
        <v>0</v>
      </c>
      <c r="AF313" s="27">
        <f t="shared" si="263"/>
        <v>0</v>
      </c>
      <c r="AG313" s="13">
        <f t="shared" si="247"/>
        <v>0</v>
      </c>
      <c r="AH313" s="27">
        <f t="shared" si="264"/>
        <v>0</v>
      </c>
      <c r="AI313" s="27"/>
      <c r="AJ313" s="26">
        <f t="shared" si="262"/>
        <v>0</v>
      </c>
      <c r="AK313" s="27"/>
      <c r="AL313" s="27"/>
      <c r="AM313" s="27"/>
      <c r="AN313" s="27"/>
      <c r="AO313" s="35"/>
      <c r="AP313" s="35"/>
      <c r="AR313" s="17">
        <f t="shared" si="221"/>
        <v>0</v>
      </c>
      <c r="AS313" s="17">
        <f t="shared" si="248"/>
        <v>0</v>
      </c>
    </row>
    <row r="314" spans="1:45" s="48" customFormat="1" ht="75" hidden="1" x14ac:dyDescent="0.2">
      <c r="A314" s="24"/>
      <c r="B314" s="34" t="s">
        <v>306</v>
      </c>
      <c r="C314" s="27">
        <f t="shared" si="259"/>
        <v>0</v>
      </c>
      <c r="D314" s="27"/>
      <c r="E314" s="27"/>
      <c r="F314" s="27"/>
      <c r="G314" s="27"/>
      <c r="H314" s="27">
        <f t="shared" si="260"/>
        <v>0</v>
      </c>
      <c r="I314" s="27"/>
      <c r="J314" s="27"/>
      <c r="K314" s="27"/>
      <c r="L314" s="27"/>
      <c r="M314" s="13">
        <f t="shared" si="217"/>
        <v>0</v>
      </c>
      <c r="N314" s="27"/>
      <c r="O314" s="27"/>
      <c r="P314" s="27"/>
      <c r="Q314" s="27"/>
      <c r="R314" s="27"/>
      <c r="S314" s="13">
        <f t="shared" si="218"/>
        <v>0</v>
      </c>
      <c r="T314" s="27"/>
      <c r="U314" s="27"/>
      <c r="V314" s="27"/>
      <c r="W314" s="27"/>
      <c r="X314" s="27"/>
      <c r="Y314" s="26">
        <f t="shared" si="246"/>
        <v>0</v>
      </c>
      <c r="Z314" s="27"/>
      <c r="AA314" s="27"/>
      <c r="AB314" s="27"/>
      <c r="AC314" s="27"/>
      <c r="AD314" s="27"/>
      <c r="AE314" s="27">
        <f t="shared" si="261"/>
        <v>0</v>
      </c>
      <c r="AF314" s="27">
        <f t="shared" si="263"/>
        <v>0</v>
      </c>
      <c r="AG314" s="13">
        <f t="shared" si="247"/>
        <v>0</v>
      </c>
      <c r="AH314" s="27">
        <f t="shared" si="264"/>
        <v>0</v>
      </c>
      <c r="AI314" s="27"/>
      <c r="AJ314" s="26">
        <f t="shared" si="262"/>
        <v>0</v>
      </c>
      <c r="AK314" s="27"/>
      <c r="AL314" s="27"/>
      <c r="AM314" s="27"/>
      <c r="AN314" s="27"/>
      <c r="AO314" s="35"/>
      <c r="AP314" s="35"/>
      <c r="AR314" s="17">
        <f t="shared" si="221"/>
        <v>0</v>
      </c>
      <c r="AS314" s="17">
        <f t="shared" si="248"/>
        <v>0</v>
      </c>
    </row>
    <row r="315" spans="1:45" s="48" customFormat="1" ht="60" hidden="1" x14ac:dyDescent="0.2">
      <c r="A315" s="24"/>
      <c r="B315" s="34" t="s">
        <v>307</v>
      </c>
      <c r="C315" s="27">
        <f t="shared" si="259"/>
        <v>0</v>
      </c>
      <c r="D315" s="27"/>
      <c r="E315" s="27"/>
      <c r="F315" s="27"/>
      <c r="G315" s="27"/>
      <c r="H315" s="27">
        <f t="shared" si="260"/>
        <v>0</v>
      </c>
      <c r="I315" s="27"/>
      <c r="J315" s="27"/>
      <c r="K315" s="27"/>
      <c r="L315" s="27"/>
      <c r="M315" s="13">
        <f t="shared" si="217"/>
        <v>0</v>
      </c>
      <c r="N315" s="27"/>
      <c r="O315" s="27"/>
      <c r="P315" s="27"/>
      <c r="Q315" s="27"/>
      <c r="R315" s="27"/>
      <c r="S315" s="13">
        <f t="shared" si="218"/>
        <v>0</v>
      </c>
      <c r="T315" s="27"/>
      <c r="U315" s="27"/>
      <c r="V315" s="27"/>
      <c r="W315" s="27"/>
      <c r="X315" s="27"/>
      <c r="Y315" s="26">
        <f t="shared" si="246"/>
        <v>0</v>
      </c>
      <c r="Z315" s="27"/>
      <c r="AA315" s="27"/>
      <c r="AB315" s="27"/>
      <c r="AC315" s="27"/>
      <c r="AD315" s="27"/>
      <c r="AE315" s="27">
        <f t="shared" si="261"/>
        <v>0</v>
      </c>
      <c r="AF315" s="27">
        <f t="shared" si="263"/>
        <v>0</v>
      </c>
      <c r="AG315" s="13">
        <f t="shared" si="247"/>
        <v>0</v>
      </c>
      <c r="AH315" s="27">
        <f t="shared" si="264"/>
        <v>0</v>
      </c>
      <c r="AI315" s="27"/>
      <c r="AJ315" s="26">
        <f t="shared" si="262"/>
        <v>0</v>
      </c>
      <c r="AK315" s="27"/>
      <c r="AL315" s="27"/>
      <c r="AM315" s="27"/>
      <c r="AN315" s="27"/>
      <c r="AO315" s="35"/>
      <c r="AP315" s="35"/>
      <c r="AR315" s="17">
        <f t="shared" si="221"/>
        <v>0</v>
      </c>
      <c r="AS315" s="17">
        <f t="shared" si="248"/>
        <v>0</v>
      </c>
    </row>
    <row r="316" spans="1:45" s="48" customFormat="1" ht="75" hidden="1" x14ac:dyDescent="0.2">
      <c r="A316" s="24"/>
      <c r="B316" s="34" t="s">
        <v>308</v>
      </c>
      <c r="C316" s="27">
        <f t="shared" si="259"/>
        <v>0</v>
      </c>
      <c r="D316" s="27"/>
      <c r="E316" s="27"/>
      <c r="F316" s="27"/>
      <c r="G316" s="27"/>
      <c r="H316" s="27">
        <f t="shared" si="260"/>
        <v>0</v>
      </c>
      <c r="I316" s="27"/>
      <c r="J316" s="27"/>
      <c r="K316" s="27"/>
      <c r="L316" s="27"/>
      <c r="M316" s="13">
        <f t="shared" si="217"/>
        <v>0</v>
      </c>
      <c r="N316" s="27"/>
      <c r="O316" s="27"/>
      <c r="P316" s="27"/>
      <c r="Q316" s="27"/>
      <c r="R316" s="27"/>
      <c r="S316" s="13">
        <f t="shared" si="218"/>
        <v>0</v>
      </c>
      <c r="T316" s="27"/>
      <c r="U316" s="27"/>
      <c r="V316" s="27"/>
      <c r="W316" s="27"/>
      <c r="X316" s="27"/>
      <c r="Y316" s="26">
        <f t="shared" si="246"/>
        <v>0</v>
      </c>
      <c r="Z316" s="27"/>
      <c r="AA316" s="27"/>
      <c r="AB316" s="27"/>
      <c r="AC316" s="27"/>
      <c r="AD316" s="27"/>
      <c r="AE316" s="27">
        <f t="shared" si="261"/>
        <v>0</v>
      </c>
      <c r="AF316" s="27">
        <f t="shared" si="263"/>
        <v>0</v>
      </c>
      <c r="AG316" s="13">
        <f t="shared" si="247"/>
        <v>0</v>
      </c>
      <c r="AH316" s="27">
        <f t="shared" si="264"/>
        <v>0</v>
      </c>
      <c r="AI316" s="27"/>
      <c r="AJ316" s="26">
        <f t="shared" si="262"/>
        <v>0</v>
      </c>
      <c r="AK316" s="27"/>
      <c r="AL316" s="27"/>
      <c r="AM316" s="27"/>
      <c r="AN316" s="27"/>
      <c r="AO316" s="35"/>
      <c r="AP316" s="35"/>
      <c r="AR316" s="17">
        <f t="shared" si="221"/>
        <v>0</v>
      </c>
      <c r="AS316" s="17">
        <f t="shared" si="248"/>
        <v>0</v>
      </c>
    </row>
    <row r="317" spans="1:45" s="48" customFormat="1" ht="105" x14ac:dyDescent="0.2">
      <c r="A317" s="24">
        <v>143</v>
      </c>
      <c r="B317" s="34" t="s">
        <v>309</v>
      </c>
      <c r="C317" s="27">
        <f t="shared" si="259"/>
        <v>0</v>
      </c>
      <c r="D317" s="27"/>
      <c r="E317" s="27"/>
      <c r="F317" s="27"/>
      <c r="G317" s="27"/>
      <c r="H317" s="27">
        <f t="shared" si="260"/>
        <v>0</v>
      </c>
      <c r="I317" s="27"/>
      <c r="J317" s="27"/>
      <c r="K317" s="27"/>
      <c r="L317" s="27"/>
      <c r="M317" s="13">
        <f t="shared" si="217"/>
        <v>6591.742195367573</v>
      </c>
      <c r="N317" s="27"/>
      <c r="O317" s="27">
        <v>6545.6</v>
      </c>
      <c r="P317" s="27"/>
      <c r="Q317" s="27">
        <f>O317*0.7/99.3</f>
        <v>46.142195367573017</v>
      </c>
      <c r="R317" s="27"/>
      <c r="S317" s="13">
        <f t="shared" si="218"/>
        <v>5488.4470000000001</v>
      </c>
      <c r="T317" s="27"/>
      <c r="U317" s="27">
        <v>5443.317</v>
      </c>
      <c r="V317" s="27"/>
      <c r="W317" s="27">
        <v>45.13</v>
      </c>
      <c r="X317" s="27"/>
      <c r="Y317" s="26">
        <f t="shared" si="246"/>
        <v>6447.1930000000002</v>
      </c>
      <c r="Z317" s="27"/>
      <c r="AA317" s="27">
        <v>6402.0630000000001</v>
      </c>
      <c r="AB317" s="27"/>
      <c r="AC317" s="27">
        <v>45.13</v>
      </c>
      <c r="AD317" s="27"/>
      <c r="AE317" s="27">
        <f t="shared" si="261"/>
        <v>958.74600000000009</v>
      </c>
      <c r="AF317" s="27">
        <f t="shared" si="263"/>
        <v>0</v>
      </c>
      <c r="AG317" s="13">
        <f t="shared" si="247"/>
        <v>958.74600000000009</v>
      </c>
      <c r="AH317" s="27">
        <f t="shared" si="264"/>
        <v>0</v>
      </c>
      <c r="AI317" s="27"/>
      <c r="AJ317" s="26">
        <f t="shared" si="262"/>
        <v>0</v>
      </c>
      <c r="AK317" s="27"/>
      <c r="AL317" s="27"/>
      <c r="AM317" s="27"/>
      <c r="AN317" s="27"/>
      <c r="AO317" s="35"/>
      <c r="AP317" s="35"/>
      <c r="AR317" s="17">
        <f t="shared" si="221"/>
        <v>-958.74600000000009</v>
      </c>
      <c r="AS317" s="17">
        <f t="shared" si="248"/>
        <v>-958.74600000000009</v>
      </c>
    </row>
    <row r="318" spans="1:45" s="48" customFormat="1" ht="75" hidden="1" x14ac:dyDescent="0.2">
      <c r="A318" s="24"/>
      <c r="B318" s="34" t="s">
        <v>310</v>
      </c>
      <c r="C318" s="27">
        <f t="shared" si="259"/>
        <v>0</v>
      </c>
      <c r="D318" s="27"/>
      <c r="E318" s="27"/>
      <c r="F318" s="27"/>
      <c r="G318" s="27"/>
      <c r="H318" s="27">
        <f t="shared" si="260"/>
        <v>0</v>
      </c>
      <c r="I318" s="27"/>
      <c r="J318" s="27"/>
      <c r="K318" s="27"/>
      <c r="L318" s="27"/>
      <c r="M318" s="13">
        <f t="shared" si="217"/>
        <v>0</v>
      </c>
      <c r="N318" s="27"/>
      <c r="O318" s="27"/>
      <c r="P318" s="27"/>
      <c r="Q318" s="27"/>
      <c r="R318" s="27"/>
      <c r="S318" s="13">
        <f t="shared" si="218"/>
        <v>0</v>
      </c>
      <c r="T318" s="27"/>
      <c r="U318" s="27"/>
      <c r="V318" s="27"/>
      <c r="W318" s="27"/>
      <c r="X318" s="27"/>
      <c r="Y318" s="26">
        <f t="shared" si="246"/>
        <v>0</v>
      </c>
      <c r="Z318" s="27"/>
      <c r="AA318" s="27"/>
      <c r="AB318" s="27"/>
      <c r="AC318" s="27"/>
      <c r="AD318" s="27"/>
      <c r="AE318" s="27">
        <f t="shared" si="261"/>
        <v>0</v>
      </c>
      <c r="AF318" s="27">
        <f t="shared" si="263"/>
        <v>0</v>
      </c>
      <c r="AG318" s="13">
        <f t="shared" si="247"/>
        <v>0</v>
      </c>
      <c r="AH318" s="27">
        <f t="shared" si="264"/>
        <v>0</v>
      </c>
      <c r="AI318" s="27"/>
      <c r="AJ318" s="26">
        <f t="shared" si="262"/>
        <v>0</v>
      </c>
      <c r="AK318" s="27"/>
      <c r="AL318" s="27"/>
      <c r="AM318" s="27"/>
      <c r="AN318" s="27"/>
      <c r="AO318" s="35"/>
      <c r="AP318" s="35"/>
      <c r="AR318" s="17">
        <f t="shared" si="221"/>
        <v>0</v>
      </c>
      <c r="AS318" s="17">
        <f t="shared" si="248"/>
        <v>0</v>
      </c>
    </row>
    <row r="319" spans="1:45" s="48" customFormat="1" ht="60" hidden="1" x14ac:dyDescent="0.2">
      <c r="A319" s="24"/>
      <c r="B319" s="34" t="s">
        <v>311</v>
      </c>
      <c r="C319" s="27">
        <f t="shared" si="259"/>
        <v>0</v>
      </c>
      <c r="D319" s="27"/>
      <c r="E319" s="27"/>
      <c r="F319" s="27"/>
      <c r="G319" s="27"/>
      <c r="H319" s="27">
        <f t="shared" si="260"/>
        <v>0</v>
      </c>
      <c r="I319" s="27"/>
      <c r="J319" s="27"/>
      <c r="K319" s="27"/>
      <c r="L319" s="27"/>
      <c r="M319" s="13">
        <f t="shared" si="217"/>
        <v>0</v>
      </c>
      <c r="N319" s="27"/>
      <c r="O319" s="27"/>
      <c r="P319" s="27"/>
      <c r="Q319" s="27"/>
      <c r="R319" s="27"/>
      <c r="S319" s="13">
        <f t="shared" si="218"/>
        <v>0</v>
      </c>
      <c r="T319" s="27"/>
      <c r="U319" s="27"/>
      <c r="V319" s="27"/>
      <c r="W319" s="27"/>
      <c r="X319" s="27"/>
      <c r="Y319" s="26">
        <f t="shared" si="246"/>
        <v>0</v>
      </c>
      <c r="Z319" s="27"/>
      <c r="AA319" s="27"/>
      <c r="AB319" s="27"/>
      <c r="AC319" s="27"/>
      <c r="AD319" s="27"/>
      <c r="AE319" s="27">
        <f t="shared" si="261"/>
        <v>0</v>
      </c>
      <c r="AF319" s="27">
        <f t="shared" si="263"/>
        <v>0</v>
      </c>
      <c r="AG319" s="13">
        <f t="shared" si="247"/>
        <v>0</v>
      </c>
      <c r="AH319" s="27">
        <f t="shared" si="264"/>
        <v>0</v>
      </c>
      <c r="AI319" s="27"/>
      <c r="AJ319" s="26">
        <f t="shared" si="262"/>
        <v>0</v>
      </c>
      <c r="AK319" s="27"/>
      <c r="AL319" s="27"/>
      <c r="AM319" s="27"/>
      <c r="AN319" s="27"/>
      <c r="AO319" s="35"/>
      <c r="AP319" s="35"/>
      <c r="AR319" s="17">
        <f t="shared" si="221"/>
        <v>0</v>
      </c>
      <c r="AS319" s="17">
        <f t="shared" si="248"/>
        <v>0</v>
      </c>
    </row>
    <row r="320" spans="1:45" s="48" customFormat="1" ht="60" hidden="1" x14ac:dyDescent="0.2">
      <c r="A320" s="24"/>
      <c r="B320" s="34" t="s">
        <v>312</v>
      </c>
      <c r="C320" s="27">
        <f t="shared" si="259"/>
        <v>0</v>
      </c>
      <c r="D320" s="27"/>
      <c r="E320" s="27"/>
      <c r="F320" s="27"/>
      <c r="G320" s="27"/>
      <c r="H320" s="27">
        <f t="shared" si="260"/>
        <v>0</v>
      </c>
      <c r="I320" s="27"/>
      <c r="J320" s="27"/>
      <c r="K320" s="27"/>
      <c r="L320" s="27"/>
      <c r="M320" s="13">
        <f t="shared" si="217"/>
        <v>0</v>
      </c>
      <c r="N320" s="27"/>
      <c r="O320" s="27"/>
      <c r="P320" s="27"/>
      <c r="Q320" s="27"/>
      <c r="R320" s="27"/>
      <c r="S320" s="13">
        <f t="shared" si="218"/>
        <v>0</v>
      </c>
      <c r="T320" s="27"/>
      <c r="U320" s="27"/>
      <c r="V320" s="27"/>
      <c r="W320" s="27"/>
      <c r="X320" s="27"/>
      <c r="Y320" s="26">
        <f t="shared" si="246"/>
        <v>0</v>
      </c>
      <c r="Z320" s="27"/>
      <c r="AA320" s="27"/>
      <c r="AB320" s="27"/>
      <c r="AC320" s="27"/>
      <c r="AD320" s="27"/>
      <c r="AE320" s="27">
        <f t="shared" si="261"/>
        <v>0</v>
      </c>
      <c r="AF320" s="27">
        <f t="shared" si="263"/>
        <v>0</v>
      </c>
      <c r="AG320" s="13">
        <f t="shared" si="247"/>
        <v>0</v>
      </c>
      <c r="AH320" s="27">
        <f t="shared" si="264"/>
        <v>0</v>
      </c>
      <c r="AI320" s="27"/>
      <c r="AJ320" s="26">
        <f t="shared" si="262"/>
        <v>0</v>
      </c>
      <c r="AK320" s="27"/>
      <c r="AL320" s="27"/>
      <c r="AM320" s="27"/>
      <c r="AN320" s="27"/>
      <c r="AO320" s="35"/>
      <c r="AP320" s="35"/>
      <c r="AR320" s="17">
        <f t="shared" si="221"/>
        <v>0</v>
      </c>
      <c r="AS320" s="17">
        <f t="shared" si="248"/>
        <v>0</v>
      </c>
    </row>
    <row r="321" spans="1:45" s="48" customFormat="1" ht="60" hidden="1" x14ac:dyDescent="0.2">
      <c r="A321" s="24"/>
      <c r="B321" s="34" t="s">
        <v>313</v>
      </c>
      <c r="C321" s="27">
        <f>D321+E321+F321+G321</f>
        <v>0</v>
      </c>
      <c r="D321" s="27"/>
      <c r="E321" s="27"/>
      <c r="F321" s="27"/>
      <c r="G321" s="27"/>
      <c r="H321" s="27">
        <f>I321+J321+K321+L321</f>
        <v>0</v>
      </c>
      <c r="I321" s="27"/>
      <c r="J321" s="27"/>
      <c r="K321" s="27"/>
      <c r="L321" s="27"/>
      <c r="M321" s="13">
        <f>N321+O321+P321+Q321+R321</f>
        <v>0</v>
      </c>
      <c r="N321" s="27"/>
      <c r="O321" s="27"/>
      <c r="P321" s="27"/>
      <c r="Q321" s="27"/>
      <c r="R321" s="27"/>
      <c r="S321" s="13">
        <f>T321+U321+V321+W321+X321</f>
        <v>0</v>
      </c>
      <c r="T321" s="27"/>
      <c r="U321" s="27"/>
      <c r="V321" s="27"/>
      <c r="W321" s="27"/>
      <c r="X321" s="27"/>
      <c r="Y321" s="26">
        <f>SUM(Z321:AD321)</f>
        <v>0</v>
      </c>
      <c r="Z321" s="27"/>
      <c r="AA321" s="27"/>
      <c r="AB321" s="27"/>
      <c r="AC321" s="27"/>
      <c r="AD321" s="27"/>
      <c r="AE321" s="27">
        <f>AF321+AG321+AH321+AI321</f>
        <v>0</v>
      </c>
      <c r="AF321" s="27">
        <f t="shared" si="263"/>
        <v>0</v>
      </c>
      <c r="AG321" s="13">
        <f t="shared" si="247"/>
        <v>0</v>
      </c>
      <c r="AH321" s="27">
        <f t="shared" si="264"/>
        <v>0</v>
      </c>
      <c r="AI321" s="27"/>
      <c r="AJ321" s="26">
        <f>AK321+AL321+AM321+AN321</f>
        <v>0</v>
      </c>
      <c r="AK321" s="27"/>
      <c r="AL321" s="27"/>
      <c r="AM321" s="27"/>
      <c r="AN321" s="27"/>
      <c r="AO321" s="35"/>
      <c r="AP321" s="35"/>
      <c r="AR321" s="17">
        <f t="shared" si="221"/>
        <v>0</v>
      </c>
      <c r="AS321" s="17">
        <f t="shared" si="248"/>
        <v>0</v>
      </c>
    </row>
    <row r="322" spans="1:45" s="48" customFormat="1" ht="78" hidden="1" customHeight="1" x14ac:dyDescent="0.2">
      <c r="A322" s="24"/>
      <c r="B322" s="34" t="s">
        <v>314</v>
      </c>
      <c r="C322" s="27">
        <f t="shared" ref="C322:C333" si="265">D322+E322+F322+G322</f>
        <v>0</v>
      </c>
      <c r="D322" s="27"/>
      <c r="E322" s="27"/>
      <c r="F322" s="27"/>
      <c r="G322" s="27"/>
      <c r="H322" s="27">
        <f t="shared" ref="H322:H333" si="266">I322+J322+K322+L322</f>
        <v>0</v>
      </c>
      <c r="I322" s="27"/>
      <c r="J322" s="27"/>
      <c r="K322" s="27"/>
      <c r="L322" s="27"/>
      <c r="M322" s="13">
        <f t="shared" si="217"/>
        <v>0</v>
      </c>
      <c r="N322" s="27"/>
      <c r="O322" s="27"/>
      <c r="P322" s="27"/>
      <c r="Q322" s="27"/>
      <c r="R322" s="27"/>
      <c r="S322" s="13">
        <f t="shared" si="218"/>
        <v>0</v>
      </c>
      <c r="T322" s="27"/>
      <c r="U322" s="27"/>
      <c r="V322" s="27"/>
      <c r="W322" s="27"/>
      <c r="X322" s="27"/>
      <c r="Y322" s="26">
        <f t="shared" si="246"/>
        <v>0</v>
      </c>
      <c r="Z322" s="27"/>
      <c r="AA322" s="27"/>
      <c r="AB322" s="27"/>
      <c r="AC322" s="27"/>
      <c r="AD322" s="27"/>
      <c r="AE322" s="27">
        <f t="shared" si="261"/>
        <v>0</v>
      </c>
      <c r="AF322" s="27">
        <f t="shared" si="263"/>
        <v>0</v>
      </c>
      <c r="AG322" s="13">
        <f t="shared" si="247"/>
        <v>0</v>
      </c>
      <c r="AH322" s="27">
        <f t="shared" si="264"/>
        <v>0</v>
      </c>
      <c r="AI322" s="27"/>
      <c r="AJ322" s="26">
        <f t="shared" si="262"/>
        <v>0</v>
      </c>
      <c r="AK322" s="27"/>
      <c r="AL322" s="27"/>
      <c r="AM322" s="27"/>
      <c r="AN322" s="27"/>
      <c r="AO322" s="35"/>
      <c r="AP322" s="35"/>
      <c r="AR322" s="17">
        <f t="shared" si="221"/>
        <v>0</v>
      </c>
      <c r="AS322" s="17">
        <f t="shared" si="248"/>
        <v>0</v>
      </c>
    </row>
    <row r="323" spans="1:45" s="48" customFormat="1" ht="60" hidden="1" x14ac:dyDescent="0.2">
      <c r="A323" s="24"/>
      <c r="B323" s="34" t="s">
        <v>315</v>
      </c>
      <c r="C323" s="27">
        <f t="shared" si="265"/>
        <v>0</v>
      </c>
      <c r="D323" s="27"/>
      <c r="E323" s="27"/>
      <c r="F323" s="27"/>
      <c r="G323" s="27"/>
      <c r="H323" s="27">
        <f t="shared" si="266"/>
        <v>0</v>
      </c>
      <c r="I323" s="27"/>
      <c r="J323" s="27"/>
      <c r="K323" s="27"/>
      <c r="L323" s="27"/>
      <c r="M323" s="13">
        <f t="shared" si="217"/>
        <v>0</v>
      </c>
      <c r="N323" s="27"/>
      <c r="O323" s="27"/>
      <c r="P323" s="27"/>
      <c r="Q323" s="27"/>
      <c r="R323" s="27"/>
      <c r="S323" s="13">
        <f t="shared" si="218"/>
        <v>0</v>
      </c>
      <c r="T323" s="27"/>
      <c r="U323" s="27"/>
      <c r="V323" s="27"/>
      <c r="W323" s="27"/>
      <c r="X323" s="27"/>
      <c r="Y323" s="26">
        <f t="shared" si="246"/>
        <v>0</v>
      </c>
      <c r="Z323" s="27"/>
      <c r="AA323" s="27"/>
      <c r="AB323" s="27"/>
      <c r="AC323" s="27"/>
      <c r="AD323" s="27"/>
      <c r="AE323" s="27">
        <f t="shared" si="261"/>
        <v>0</v>
      </c>
      <c r="AF323" s="27">
        <f t="shared" si="263"/>
        <v>0</v>
      </c>
      <c r="AG323" s="13">
        <f t="shared" si="247"/>
        <v>0</v>
      </c>
      <c r="AH323" s="27">
        <f t="shared" si="264"/>
        <v>0</v>
      </c>
      <c r="AI323" s="27"/>
      <c r="AJ323" s="26">
        <f t="shared" si="262"/>
        <v>0</v>
      </c>
      <c r="AK323" s="27"/>
      <c r="AL323" s="27"/>
      <c r="AM323" s="27"/>
      <c r="AN323" s="27"/>
      <c r="AO323" s="35"/>
      <c r="AP323" s="35"/>
      <c r="AR323" s="17">
        <f t="shared" si="221"/>
        <v>0</v>
      </c>
      <c r="AS323" s="17">
        <f t="shared" si="248"/>
        <v>0</v>
      </c>
    </row>
    <row r="324" spans="1:45" s="48" customFormat="1" ht="63" hidden="1" customHeight="1" x14ac:dyDescent="0.2">
      <c r="A324" s="24"/>
      <c r="B324" s="34" t="s">
        <v>316</v>
      </c>
      <c r="C324" s="27">
        <f t="shared" si="265"/>
        <v>0</v>
      </c>
      <c r="D324" s="27"/>
      <c r="E324" s="27"/>
      <c r="F324" s="27"/>
      <c r="G324" s="27"/>
      <c r="H324" s="27">
        <f t="shared" si="266"/>
        <v>0</v>
      </c>
      <c r="I324" s="27"/>
      <c r="J324" s="27"/>
      <c r="K324" s="27"/>
      <c r="L324" s="27"/>
      <c r="M324" s="13">
        <f t="shared" si="217"/>
        <v>0</v>
      </c>
      <c r="N324" s="27"/>
      <c r="O324" s="27"/>
      <c r="P324" s="27"/>
      <c r="Q324" s="27"/>
      <c r="R324" s="27"/>
      <c r="S324" s="13">
        <f t="shared" si="218"/>
        <v>0</v>
      </c>
      <c r="T324" s="27"/>
      <c r="U324" s="27"/>
      <c r="V324" s="27"/>
      <c r="W324" s="27"/>
      <c r="X324" s="27"/>
      <c r="Y324" s="26">
        <f t="shared" si="246"/>
        <v>0</v>
      </c>
      <c r="Z324" s="27"/>
      <c r="AA324" s="27"/>
      <c r="AB324" s="27"/>
      <c r="AC324" s="27"/>
      <c r="AD324" s="27"/>
      <c r="AE324" s="27">
        <f t="shared" si="261"/>
        <v>0</v>
      </c>
      <c r="AF324" s="27">
        <f t="shared" si="263"/>
        <v>0</v>
      </c>
      <c r="AG324" s="13">
        <f t="shared" si="247"/>
        <v>0</v>
      </c>
      <c r="AH324" s="27">
        <f t="shared" si="264"/>
        <v>0</v>
      </c>
      <c r="AI324" s="27"/>
      <c r="AJ324" s="26">
        <f t="shared" si="262"/>
        <v>0</v>
      </c>
      <c r="AK324" s="27"/>
      <c r="AL324" s="27"/>
      <c r="AM324" s="27"/>
      <c r="AN324" s="27"/>
      <c r="AO324" s="35"/>
      <c r="AP324" s="35"/>
      <c r="AR324" s="17">
        <f t="shared" si="221"/>
        <v>0</v>
      </c>
      <c r="AS324" s="17">
        <f t="shared" si="248"/>
        <v>0</v>
      </c>
    </row>
    <row r="325" spans="1:45" s="48" customFormat="1" ht="63" hidden="1" customHeight="1" x14ac:dyDescent="0.2">
      <c r="A325" s="24"/>
      <c r="B325" s="34" t="s">
        <v>317</v>
      </c>
      <c r="C325" s="27">
        <f t="shared" si="265"/>
        <v>0</v>
      </c>
      <c r="D325" s="27"/>
      <c r="E325" s="27"/>
      <c r="F325" s="27"/>
      <c r="G325" s="27"/>
      <c r="H325" s="27">
        <f t="shared" si="266"/>
        <v>0</v>
      </c>
      <c r="I325" s="27"/>
      <c r="J325" s="27"/>
      <c r="K325" s="27"/>
      <c r="L325" s="27"/>
      <c r="M325" s="13">
        <f t="shared" si="217"/>
        <v>0</v>
      </c>
      <c r="N325" s="27"/>
      <c r="O325" s="27"/>
      <c r="P325" s="27"/>
      <c r="Q325" s="27"/>
      <c r="R325" s="27"/>
      <c r="S325" s="13">
        <f t="shared" si="218"/>
        <v>0</v>
      </c>
      <c r="T325" s="27"/>
      <c r="U325" s="27"/>
      <c r="V325" s="27"/>
      <c r="W325" s="27"/>
      <c r="X325" s="27"/>
      <c r="Y325" s="26">
        <f t="shared" si="246"/>
        <v>0</v>
      </c>
      <c r="Z325" s="27"/>
      <c r="AA325" s="27"/>
      <c r="AB325" s="27"/>
      <c r="AC325" s="27"/>
      <c r="AD325" s="27"/>
      <c r="AE325" s="27">
        <f t="shared" si="261"/>
        <v>0</v>
      </c>
      <c r="AF325" s="27">
        <f t="shared" si="263"/>
        <v>0</v>
      </c>
      <c r="AG325" s="13">
        <f t="shared" si="247"/>
        <v>0</v>
      </c>
      <c r="AH325" s="27">
        <f t="shared" si="264"/>
        <v>0</v>
      </c>
      <c r="AI325" s="27"/>
      <c r="AJ325" s="26">
        <f t="shared" si="262"/>
        <v>0</v>
      </c>
      <c r="AK325" s="27"/>
      <c r="AL325" s="27"/>
      <c r="AM325" s="27"/>
      <c r="AN325" s="27"/>
      <c r="AO325" s="35"/>
      <c r="AP325" s="35"/>
      <c r="AR325" s="17">
        <f t="shared" si="221"/>
        <v>0</v>
      </c>
      <c r="AS325" s="17">
        <f t="shared" si="248"/>
        <v>0</v>
      </c>
    </row>
    <row r="326" spans="1:45" s="48" customFormat="1" ht="75" x14ac:dyDescent="0.2">
      <c r="A326" s="24">
        <v>144</v>
      </c>
      <c r="B326" s="34" t="s">
        <v>318</v>
      </c>
      <c r="C326" s="27">
        <f t="shared" si="265"/>
        <v>0</v>
      </c>
      <c r="D326" s="27"/>
      <c r="E326" s="27"/>
      <c r="F326" s="27"/>
      <c r="G326" s="27"/>
      <c r="H326" s="27">
        <f t="shared" si="266"/>
        <v>0</v>
      </c>
      <c r="I326" s="27"/>
      <c r="J326" s="27"/>
      <c r="K326" s="27"/>
      <c r="L326" s="27"/>
      <c r="M326" s="13">
        <f t="shared" si="217"/>
        <v>6000</v>
      </c>
      <c r="N326" s="27"/>
      <c r="O326" s="27">
        <v>4128</v>
      </c>
      <c r="P326" s="27"/>
      <c r="Q326" s="27">
        <v>1872</v>
      </c>
      <c r="R326" s="27"/>
      <c r="S326" s="13">
        <f t="shared" si="218"/>
        <v>0</v>
      </c>
      <c r="T326" s="27"/>
      <c r="U326" s="27"/>
      <c r="V326" s="27"/>
      <c r="W326" s="27"/>
      <c r="X326" s="27"/>
      <c r="Y326" s="26">
        <f t="shared" si="246"/>
        <v>5178.72</v>
      </c>
      <c r="Z326" s="27"/>
      <c r="AA326" s="27">
        <v>3562.96</v>
      </c>
      <c r="AB326" s="27"/>
      <c r="AC326" s="27">
        <v>1615.76</v>
      </c>
      <c r="AD326" s="27"/>
      <c r="AE326" s="27">
        <f t="shared" si="261"/>
        <v>5178.72</v>
      </c>
      <c r="AF326" s="27">
        <f t="shared" si="263"/>
        <v>0</v>
      </c>
      <c r="AG326" s="13">
        <f t="shared" si="247"/>
        <v>3562.96</v>
      </c>
      <c r="AH326" s="27">
        <f t="shared" si="264"/>
        <v>1615.76</v>
      </c>
      <c r="AI326" s="27"/>
      <c r="AJ326" s="26">
        <f t="shared" si="262"/>
        <v>0</v>
      </c>
      <c r="AK326" s="27"/>
      <c r="AL326" s="27"/>
      <c r="AM326" s="27"/>
      <c r="AN326" s="27"/>
      <c r="AO326" s="35"/>
      <c r="AP326" s="35"/>
      <c r="AR326" s="17">
        <f t="shared" si="221"/>
        <v>-5178.72</v>
      </c>
      <c r="AS326" s="17">
        <f t="shared" si="248"/>
        <v>-5178.72</v>
      </c>
    </row>
    <row r="327" spans="1:45" s="48" customFormat="1" ht="45" hidden="1" x14ac:dyDescent="0.2">
      <c r="A327" s="24"/>
      <c r="B327" s="34" t="s">
        <v>319</v>
      </c>
      <c r="C327" s="27">
        <f t="shared" si="265"/>
        <v>0</v>
      </c>
      <c r="D327" s="27"/>
      <c r="E327" s="27"/>
      <c r="F327" s="27"/>
      <c r="G327" s="27"/>
      <c r="H327" s="27">
        <f t="shared" si="266"/>
        <v>0</v>
      </c>
      <c r="I327" s="27"/>
      <c r="J327" s="27"/>
      <c r="K327" s="27"/>
      <c r="L327" s="27"/>
      <c r="M327" s="13">
        <f t="shared" si="217"/>
        <v>0</v>
      </c>
      <c r="N327" s="27"/>
      <c r="O327" s="27"/>
      <c r="P327" s="27"/>
      <c r="Q327" s="27"/>
      <c r="R327" s="27"/>
      <c r="S327" s="13">
        <f t="shared" si="218"/>
        <v>0</v>
      </c>
      <c r="T327" s="27"/>
      <c r="U327" s="27"/>
      <c r="V327" s="27"/>
      <c r="W327" s="27"/>
      <c r="X327" s="27"/>
      <c r="Y327" s="26">
        <f t="shared" si="246"/>
        <v>0</v>
      </c>
      <c r="Z327" s="27"/>
      <c r="AA327" s="27"/>
      <c r="AB327" s="27"/>
      <c r="AC327" s="27"/>
      <c r="AD327" s="27"/>
      <c r="AE327" s="27">
        <f t="shared" si="261"/>
        <v>0</v>
      </c>
      <c r="AF327" s="27">
        <f t="shared" si="263"/>
        <v>0</v>
      </c>
      <c r="AG327" s="13">
        <f t="shared" si="247"/>
        <v>0</v>
      </c>
      <c r="AH327" s="27">
        <f t="shared" si="264"/>
        <v>0</v>
      </c>
      <c r="AI327" s="27"/>
      <c r="AJ327" s="26">
        <f t="shared" si="262"/>
        <v>0</v>
      </c>
      <c r="AK327" s="27"/>
      <c r="AL327" s="27"/>
      <c r="AM327" s="27"/>
      <c r="AN327" s="27"/>
      <c r="AO327" s="35"/>
      <c r="AP327" s="35"/>
      <c r="AR327" s="17">
        <f t="shared" si="221"/>
        <v>0</v>
      </c>
      <c r="AS327" s="17">
        <f t="shared" si="248"/>
        <v>0</v>
      </c>
    </row>
    <row r="328" spans="1:45" s="48" customFormat="1" ht="45" hidden="1" x14ac:dyDescent="0.2">
      <c r="A328" s="24"/>
      <c r="B328" s="34" t="s">
        <v>320</v>
      </c>
      <c r="C328" s="27">
        <f t="shared" si="265"/>
        <v>0</v>
      </c>
      <c r="D328" s="27"/>
      <c r="E328" s="27"/>
      <c r="F328" s="27"/>
      <c r="G328" s="27"/>
      <c r="H328" s="27">
        <f t="shared" si="266"/>
        <v>0</v>
      </c>
      <c r="I328" s="27"/>
      <c r="J328" s="27"/>
      <c r="K328" s="27"/>
      <c r="L328" s="27"/>
      <c r="M328" s="13">
        <f t="shared" si="217"/>
        <v>0</v>
      </c>
      <c r="N328" s="27"/>
      <c r="O328" s="27"/>
      <c r="P328" s="27"/>
      <c r="Q328" s="27"/>
      <c r="R328" s="27"/>
      <c r="S328" s="13">
        <f t="shared" si="218"/>
        <v>0</v>
      </c>
      <c r="T328" s="27"/>
      <c r="U328" s="27"/>
      <c r="V328" s="27"/>
      <c r="W328" s="27"/>
      <c r="X328" s="27"/>
      <c r="Y328" s="26">
        <f t="shared" si="246"/>
        <v>0</v>
      </c>
      <c r="Z328" s="27"/>
      <c r="AA328" s="27"/>
      <c r="AB328" s="27"/>
      <c r="AC328" s="27"/>
      <c r="AD328" s="27"/>
      <c r="AE328" s="27">
        <f t="shared" si="261"/>
        <v>0</v>
      </c>
      <c r="AF328" s="27">
        <f t="shared" si="263"/>
        <v>0</v>
      </c>
      <c r="AG328" s="13">
        <f t="shared" si="247"/>
        <v>0</v>
      </c>
      <c r="AH328" s="27">
        <f t="shared" si="264"/>
        <v>0</v>
      </c>
      <c r="AI328" s="27"/>
      <c r="AJ328" s="26">
        <f t="shared" si="262"/>
        <v>0</v>
      </c>
      <c r="AK328" s="27"/>
      <c r="AL328" s="27"/>
      <c r="AM328" s="27"/>
      <c r="AN328" s="27"/>
      <c r="AO328" s="35"/>
      <c r="AP328" s="35"/>
      <c r="AR328" s="17">
        <f t="shared" si="221"/>
        <v>0</v>
      </c>
      <c r="AS328" s="17">
        <f t="shared" si="248"/>
        <v>0</v>
      </c>
    </row>
    <row r="329" spans="1:45" s="48" customFormat="1" ht="45" hidden="1" x14ac:dyDescent="0.2">
      <c r="A329" s="24"/>
      <c r="B329" s="34" t="s">
        <v>321</v>
      </c>
      <c r="C329" s="27">
        <f t="shared" si="265"/>
        <v>0</v>
      </c>
      <c r="D329" s="27"/>
      <c r="E329" s="27"/>
      <c r="F329" s="27"/>
      <c r="G329" s="27"/>
      <c r="H329" s="27">
        <f t="shared" si="266"/>
        <v>0</v>
      </c>
      <c r="I329" s="27"/>
      <c r="J329" s="27"/>
      <c r="K329" s="27"/>
      <c r="L329" s="27"/>
      <c r="M329" s="13">
        <f t="shared" si="217"/>
        <v>0</v>
      </c>
      <c r="N329" s="27"/>
      <c r="O329" s="27"/>
      <c r="P329" s="27"/>
      <c r="Q329" s="27"/>
      <c r="R329" s="27"/>
      <c r="S329" s="13">
        <f t="shared" si="218"/>
        <v>0</v>
      </c>
      <c r="T329" s="27"/>
      <c r="U329" s="27"/>
      <c r="V329" s="27"/>
      <c r="W329" s="27"/>
      <c r="X329" s="27"/>
      <c r="Y329" s="26">
        <f t="shared" si="246"/>
        <v>0</v>
      </c>
      <c r="Z329" s="27"/>
      <c r="AA329" s="27"/>
      <c r="AB329" s="27"/>
      <c r="AC329" s="27"/>
      <c r="AD329" s="27"/>
      <c r="AE329" s="27">
        <f t="shared" si="261"/>
        <v>0</v>
      </c>
      <c r="AF329" s="27">
        <f t="shared" si="263"/>
        <v>0</v>
      </c>
      <c r="AG329" s="13">
        <f t="shared" si="247"/>
        <v>0</v>
      </c>
      <c r="AH329" s="27">
        <f t="shared" si="264"/>
        <v>0</v>
      </c>
      <c r="AI329" s="27"/>
      <c r="AJ329" s="26">
        <f t="shared" si="262"/>
        <v>0</v>
      </c>
      <c r="AK329" s="27"/>
      <c r="AL329" s="27"/>
      <c r="AM329" s="27"/>
      <c r="AN329" s="27"/>
      <c r="AO329" s="35"/>
      <c r="AP329" s="35"/>
      <c r="AR329" s="17">
        <f t="shared" si="221"/>
        <v>0</v>
      </c>
      <c r="AS329" s="17">
        <f t="shared" si="248"/>
        <v>0</v>
      </c>
    </row>
    <row r="330" spans="1:45" s="48" customFormat="1" ht="45" hidden="1" x14ac:dyDescent="0.2">
      <c r="A330" s="24"/>
      <c r="B330" s="34" t="s">
        <v>322</v>
      </c>
      <c r="C330" s="27">
        <f t="shared" si="265"/>
        <v>0</v>
      </c>
      <c r="D330" s="27"/>
      <c r="E330" s="27"/>
      <c r="F330" s="27"/>
      <c r="G330" s="27"/>
      <c r="H330" s="27">
        <f t="shared" si="266"/>
        <v>0</v>
      </c>
      <c r="I330" s="27"/>
      <c r="J330" s="27"/>
      <c r="K330" s="27"/>
      <c r="L330" s="27"/>
      <c r="M330" s="13">
        <f t="shared" si="217"/>
        <v>0</v>
      </c>
      <c r="N330" s="27"/>
      <c r="O330" s="27"/>
      <c r="P330" s="27"/>
      <c r="Q330" s="27"/>
      <c r="R330" s="27"/>
      <c r="S330" s="13">
        <f t="shared" si="218"/>
        <v>0</v>
      </c>
      <c r="T330" s="27"/>
      <c r="U330" s="27"/>
      <c r="V330" s="27"/>
      <c r="W330" s="27"/>
      <c r="X330" s="27"/>
      <c r="Y330" s="26">
        <f t="shared" si="246"/>
        <v>0</v>
      </c>
      <c r="Z330" s="27"/>
      <c r="AA330" s="27"/>
      <c r="AB330" s="27"/>
      <c r="AC330" s="27"/>
      <c r="AD330" s="27"/>
      <c r="AE330" s="27">
        <f t="shared" si="261"/>
        <v>0</v>
      </c>
      <c r="AF330" s="27">
        <f t="shared" si="263"/>
        <v>0</v>
      </c>
      <c r="AG330" s="13">
        <f t="shared" si="247"/>
        <v>0</v>
      </c>
      <c r="AH330" s="27">
        <f t="shared" si="264"/>
        <v>0</v>
      </c>
      <c r="AI330" s="27"/>
      <c r="AJ330" s="26">
        <f t="shared" si="262"/>
        <v>0</v>
      </c>
      <c r="AK330" s="27"/>
      <c r="AL330" s="27"/>
      <c r="AM330" s="27"/>
      <c r="AN330" s="27"/>
      <c r="AO330" s="35"/>
      <c r="AP330" s="35"/>
      <c r="AR330" s="17">
        <f t="shared" si="221"/>
        <v>0</v>
      </c>
      <c r="AS330" s="17">
        <f t="shared" si="248"/>
        <v>0</v>
      </c>
    </row>
    <row r="331" spans="1:45" s="48" customFormat="1" ht="105" x14ac:dyDescent="0.2">
      <c r="A331" s="24">
        <v>145</v>
      </c>
      <c r="B331" s="34" t="s">
        <v>323</v>
      </c>
      <c r="C331" s="27">
        <f t="shared" si="265"/>
        <v>0</v>
      </c>
      <c r="D331" s="27"/>
      <c r="E331" s="27"/>
      <c r="F331" s="27"/>
      <c r="G331" s="27"/>
      <c r="H331" s="27">
        <f t="shared" si="266"/>
        <v>0</v>
      </c>
      <c r="I331" s="27"/>
      <c r="J331" s="27"/>
      <c r="K331" s="27"/>
      <c r="L331" s="27"/>
      <c r="M331" s="13">
        <f t="shared" si="217"/>
        <v>5369.2</v>
      </c>
      <c r="N331" s="27">
        <v>2739</v>
      </c>
      <c r="O331" s="27">
        <v>1891</v>
      </c>
      <c r="P331" s="27"/>
      <c r="Q331" s="27">
        <v>739.2</v>
      </c>
      <c r="R331" s="27"/>
      <c r="S331" s="13">
        <f t="shared" si="218"/>
        <v>581.875</v>
      </c>
      <c r="T331" s="27"/>
      <c r="U331" s="27"/>
      <c r="V331" s="27"/>
      <c r="W331" s="27">
        <v>581.875</v>
      </c>
      <c r="X331" s="27"/>
      <c r="Y331" s="26">
        <f t="shared" si="246"/>
        <v>5211.8549999999996</v>
      </c>
      <c r="Z331" s="27">
        <v>2739.06</v>
      </c>
      <c r="AA331" s="27">
        <v>1890.92</v>
      </c>
      <c r="AB331" s="27"/>
      <c r="AC331" s="27">
        <v>581.875</v>
      </c>
      <c r="AD331" s="27"/>
      <c r="AE331" s="27">
        <f t="shared" si="261"/>
        <v>4629.9799999999996</v>
      </c>
      <c r="AF331" s="27">
        <f t="shared" si="263"/>
        <v>2739.06</v>
      </c>
      <c r="AG331" s="13">
        <f t="shared" si="247"/>
        <v>1890.92</v>
      </c>
      <c r="AH331" s="27">
        <f t="shared" si="264"/>
        <v>0</v>
      </c>
      <c r="AI331" s="27"/>
      <c r="AJ331" s="26">
        <f t="shared" si="262"/>
        <v>0</v>
      </c>
      <c r="AK331" s="27"/>
      <c r="AL331" s="27"/>
      <c r="AM331" s="27"/>
      <c r="AN331" s="27"/>
      <c r="AO331" s="35"/>
      <c r="AP331" s="35"/>
      <c r="AR331" s="17">
        <f t="shared" si="221"/>
        <v>-4629.9799999999996</v>
      </c>
      <c r="AS331" s="17">
        <f t="shared" si="248"/>
        <v>-4629.9799999999996</v>
      </c>
    </row>
    <row r="332" spans="1:45" s="48" customFormat="1" ht="101.25" customHeight="1" x14ac:dyDescent="0.2">
      <c r="A332" s="24">
        <v>146</v>
      </c>
      <c r="B332" s="34" t="s">
        <v>324</v>
      </c>
      <c r="C332" s="27">
        <f t="shared" si="265"/>
        <v>0</v>
      </c>
      <c r="D332" s="27"/>
      <c r="E332" s="27"/>
      <c r="F332" s="27"/>
      <c r="G332" s="27"/>
      <c r="H332" s="27">
        <f t="shared" si="266"/>
        <v>0</v>
      </c>
      <c r="I332" s="27"/>
      <c r="J332" s="27"/>
      <c r="K332" s="27"/>
      <c r="L332" s="27"/>
      <c r="M332" s="13">
        <f t="shared" si="217"/>
        <v>5370.5</v>
      </c>
      <c r="N332" s="27">
        <v>2739.6</v>
      </c>
      <c r="O332" s="27">
        <v>1891.3</v>
      </c>
      <c r="P332" s="27"/>
      <c r="Q332" s="27">
        <v>739.6</v>
      </c>
      <c r="R332" s="27"/>
      <c r="S332" s="13">
        <f t="shared" si="218"/>
        <v>572.51900000000001</v>
      </c>
      <c r="T332" s="27"/>
      <c r="U332" s="27"/>
      <c r="V332" s="27"/>
      <c r="W332" s="27">
        <v>572.51900000000001</v>
      </c>
      <c r="X332" s="27"/>
      <c r="Y332" s="26">
        <f t="shared" si="246"/>
        <v>5203.3590000000004</v>
      </c>
      <c r="Z332" s="27">
        <v>2739.56</v>
      </c>
      <c r="AA332" s="27">
        <v>1891.28</v>
      </c>
      <c r="AB332" s="27"/>
      <c r="AC332" s="27">
        <v>572.51900000000001</v>
      </c>
      <c r="AD332" s="27"/>
      <c r="AE332" s="27">
        <f t="shared" si="261"/>
        <v>4630.84</v>
      </c>
      <c r="AF332" s="27">
        <f t="shared" si="263"/>
        <v>2739.56</v>
      </c>
      <c r="AG332" s="13">
        <f t="shared" si="247"/>
        <v>1891.28</v>
      </c>
      <c r="AH332" s="27">
        <f t="shared" si="264"/>
        <v>0</v>
      </c>
      <c r="AI332" s="27"/>
      <c r="AJ332" s="26">
        <f t="shared" si="262"/>
        <v>0</v>
      </c>
      <c r="AK332" s="27"/>
      <c r="AL332" s="27"/>
      <c r="AM332" s="27"/>
      <c r="AN332" s="27"/>
      <c r="AO332" s="35"/>
      <c r="AP332" s="35"/>
      <c r="AR332" s="17">
        <f t="shared" si="221"/>
        <v>-4630.84</v>
      </c>
      <c r="AS332" s="17">
        <f t="shared" si="248"/>
        <v>-4630.84</v>
      </c>
    </row>
    <row r="333" spans="1:45" s="48" customFormat="1" ht="105" x14ac:dyDescent="0.2">
      <c r="A333" s="24">
        <v>147</v>
      </c>
      <c r="B333" s="34" t="s">
        <v>325</v>
      </c>
      <c r="C333" s="27">
        <f t="shared" si="265"/>
        <v>0</v>
      </c>
      <c r="D333" s="27"/>
      <c r="E333" s="27"/>
      <c r="F333" s="27"/>
      <c r="G333" s="27"/>
      <c r="H333" s="27">
        <f t="shared" si="266"/>
        <v>0</v>
      </c>
      <c r="I333" s="27"/>
      <c r="J333" s="27"/>
      <c r="K333" s="27"/>
      <c r="L333" s="27"/>
      <c r="M333" s="13">
        <f t="shared" si="217"/>
        <v>5364.4</v>
      </c>
      <c r="N333" s="27">
        <v>2737.1</v>
      </c>
      <c r="O333" s="27">
        <v>1889.6</v>
      </c>
      <c r="P333" s="27"/>
      <c r="Q333" s="27">
        <v>737.7</v>
      </c>
      <c r="R333" s="27"/>
      <c r="S333" s="13">
        <f t="shared" si="218"/>
        <v>0</v>
      </c>
      <c r="T333" s="27"/>
      <c r="U333" s="27"/>
      <c r="V333" s="27"/>
      <c r="W333" s="27"/>
      <c r="X333" s="27"/>
      <c r="Y333" s="26">
        <f>SUM(Z333:AD333)</f>
        <v>5322.63</v>
      </c>
      <c r="Z333" s="27">
        <v>2737.21</v>
      </c>
      <c r="AA333" s="27">
        <v>1889.55</v>
      </c>
      <c r="AB333" s="27"/>
      <c r="AC333" s="27">
        <v>695.87</v>
      </c>
      <c r="AD333" s="27"/>
      <c r="AE333" s="27">
        <f>AF333+AG333+AH333+AI333</f>
        <v>5322.63</v>
      </c>
      <c r="AF333" s="27">
        <f t="shared" si="263"/>
        <v>2737.21</v>
      </c>
      <c r="AG333" s="13">
        <f t="shared" si="247"/>
        <v>1889.55</v>
      </c>
      <c r="AH333" s="27">
        <f t="shared" si="264"/>
        <v>695.87</v>
      </c>
      <c r="AI333" s="27"/>
      <c r="AJ333" s="26">
        <f>AK333+AL333+AM333+AN333</f>
        <v>0</v>
      </c>
      <c r="AK333" s="27"/>
      <c r="AL333" s="27"/>
      <c r="AM333" s="27"/>
      <c r="AN333" s="27"/>
      <c r="AO333" s="35"/>
      <c r="AP333" s="35"/>
      <c r="AR333" s="17">
        <f t="shared" si="221"/>
        <v>-5322.63</v>
      </c>
      <c r="AS333" s="17">
        <f t="shared" si="248"/>
        <v>-5322.63</v>
      </c>
    </row>
    <row r="334" spans="1:45" s="48" customFormat="1" ht="105" x14ac:dyDescent="0.2">
      <c r="A334" s="24">
        <v>148</v>
      </c>
      <c r="B334" s="34" t="s">
        <v>326</v>
      </c>
      <c r="C334" s="27">
        <f>D334+E334+F334+G334</f>
        <v>0</v>
      </c>
      <c r="D334" s="27"/>
      <c r="E334" s="27"/>
      <c r="F334" s="27"/>
      <c r="G334" s="27"/>
      <c r="H334" s="27">
        <f>I334+J334+K334+L334</f>
        <v>0</v>
      </c>
      <c r="I334" s="27"/>
      <c r="J334" s="27"/>
      <c r="K334" s="27"/>
      <c r="L334" s="27"/>
      <c r="M334" s="13">
        <f t="shared" si="217"/>
        <v>5356.4</v>
      </c>
      <c r="N334" s="27">
        <v>2733.9</v>
      </c>
      <c r="O334" s="27">
        <v>1887.3</v>
      </c>
      <c r="P334" s="27"/>
      <c r="Q334" s="27">
        <v>735.2</v>
      </c>
      <c r="R334" s="27"/>
      <c r="S334" s="13">
        <f t="shared" si="218"/>
        <v>578.24</v>
      </c>
      <c r="T334" s="27"/>
      <c r="U334" s="27"/>
      <c r="V334" s="27"/>
      <c r="W334" s="27">
        <v>578.24</v>
      </c>
      <c r="X334" s="27"/>
      <c r="Y334" s="26">
        <f>SUM(Z334:AD334)</f>
        <v>5199.3599999999997</v>
      </c>
      <c r="Z334" s="27">
        <v>2733.82</v>
      </c>
      <c r="AA334" s="27">
        <v>1887.3</v>
      </c>
      <c r="AB334" s="27"/>
      <c r="AC334" s="27">
        <v>578.24</v>
      </c>
      <c r="AD334" s="27"/>
      <c r="AE334" s="27">
        <f>AF334+AG334+AH334+AI334</f>
        <v>4621.12</v>
      </c>
      <c r="AF334" s="27">
        <f>Z334-T334</f>
        <v>2733.82</v>
      </c>
      <c r="AG334" s="13">
        <f t="shared" si="247"/>
        <v>1887.3</v>
      </c>
      <c r="AH334" s="27">
        <f t="shared" si="264"/>
        <v>0</v>
      </c>
      <c r="AI334" s="27"/>
      <c r="AJ334" s="26">
        <f>AK334+AL334+AM334+AN334</f>
        <v>0</v>
      </c>
      <c r="AK334" s="27"/>
      <c r="AL334" s="27"/>
      <c r="AM334" s="27"/>
      <c r="AN334" s="27"/>
      <c r="AO334" s="35"/>
      <c r="AP334" s="35"/>
      <c r="AR334" s="17">
        <f t="shared" si="221"/>
        <v>-4621.12</v>
      </c>
      <c r="AS334" s="17">
        <f t="shared" si="248"/>
        <v>-4621.12</v>
      </c>
    </row>
    <row r="335" spans="1:45" s="52" customFormat="1" ht="50.25" customHeight="1" x14ac:dyDescent="0.2">
      <c r="A335" s="56"/>
      <c r="B335" s="57" t="s">
        <v>229</v>
      </c>
      <c r="C335" s="26">
        <f>D335+E335+F335+G335</f>
        <v>0</v>
      </c>
      <c r="D335" s="26"/>
      <c r="E335" s="26"/>
      <c r="F335" s="26"/>
      <c r="G335" s="26"/>
      <c r="H335" s="26">
        <f>I335+J335+K335+L335</f>
        <v>0</v>
      </c>
      <c r="I335" s="26"/>
      <c r="J335" s="26"/>
      <c r="K335" s="26"/>
      <c r="L335" s="26"/>
      <c r="M335" s="13">
        <f>M336</f>
        <v>286185.12300000002</v>
      </c>
      <c r="N335" s="13">
        <f t="shared" ref="N335:AC337" si="267">N336</f>
        <v>0</v>
      </c>
      <c r="O335" s="13">
        <f t="shared" si="267"/>
        <v>270000</v>
      </c>
      <c r="P335" s="13">
        <f t="shared" si="267"/>
        <v>0</v>
      </c>
      <c r="Q335" s="13">
        <f t="shared" si="267"/>
        <v>16185.123</v>
      </c>
      <c r="R335" s="13">
        <f t="shared" si="267"/>
        <v>0</v>
      </c>
      <c r="S335" s="13">
        <f t="shared" si="267"/>
        <v>162973.27499999999</v>
      </c>
      <c r="T335" s="13">
        <f t="shared" si="267"/>
        <v>0</v>
      </c>
      <c r="U335" s="13">
        <f t="shared" si="267"/>
        <v>146788.15299999999</v>
      </c>
      <c r="V335" s="13">
        <f t="shared" si="267"/>
        <v>0</v>
      </c>
      <c r="W335" s="13">
        <f t="shared" si="267"/>
        <v>16185.121999999999</v>
      </c>
      <c r="X335" s="13">
        <f t="shared" si="267"/>
        <v>0</v>
      </c>
      <c r="Y335" s="13">
        <f t="shared" si="267"/>
        <v>162973.27499999999</v>
      </c>
      <c r="Z335" s="13">
        <f t="shared" si="267"/>
        <v>0</v>
      </c>
      <c r="AA335" s="13">
        <f t="shared" si="267"/>
        <v>146788.15299999999</v>
      </c>
      <c r="AB335" s="13">
        <f t="shared" si="267"/>
        <v>0</v>
      </c>
      <c r="AC335" s="13">
        <f t="shared" si="267"/>
        <v>16185.121999999999</v>
      </c>
      <c r="AD335" s="13">
        <f t="shared" ref="AD335:AN337" si="268">AD336</f>
        <v>0</v>
      </c>
      <c r="AE335" s="14">
        <f t="shared" si="268"/>
        <v>0</v>
      </c>
      <c r="AF335" s="13">
        <f t="shared" si="268"/>
        <v>0</v>
      </c>
      <c r="AG335" s="13">
        <f t="shared" si="268"/>
        <v>0</v>
      </c>
      <c r="AH335" s="13">
        <f t="shared" si="268"/>
        <v>0</v>
      </c>
      <c r="AI335" s="13">
        <f t="shared" si="268"/>
        <v>0</v>
      </c>
      <c r="AJ335" s="13">
        <f t="shared" si="268"/>
        <v>0</v>
      </c>
      <c r="AK335" s="13">
        <f t="shared" si="268"/>
        <v>0</v>
      </c>
      <c r="AL335" s="13">
        <f t="shared" si="268"/>
        <v>0</v>
      </c>
      <c r="AM335" s="13">
        <f t="shared" si="268"/>
        <v>0</v>
      </c>
      <c r="AN335" s="13">
        <f t="shared" si="268"/>
        <v>0</v>
      </c>
      <c r="AO335" s="33"/>
      <c r="AP335" s="33"/>
      <c r="AR335" s="17">
        <f t="shared" si="221"/>
        <v>0</v>
      </c>
      <c r="AS335" s="17">
        <f t="shared" si="248"/>
        <v>0</v>
      </c>
    </row>
    <row r="336" spans="1:45" s="52" customFormat="1" ht="141" customHeight="1" x14ac:dyDescent="0.2">
      <c r="A336" s="56"/>
      <c r="B336" s="57" t="s">
        <v>327</v>
      </c>
      <c r="C336" s="26">
        <f>D336+E336+F336+G336</f>
        <v>0</v>
      </c>
      <c r="D336" s="26"/>
      <c r="E336" s="26"/>
      <c r="F336" s="26"/>
      <c r="G336" s="26"/>
      <c r="H336" s="26">
        <f>I336+J336+K336+L336</f>
        <v>0</v>
      </c>
      <c r="I336" s="26"/>
      <c r="J336" s="26"/>
      <c r="K336" s="26"/>
      <c r="L336" s="26"/>
      <c r="M336" s="13">
        <f>M337</f>
        <v>286185.12300000002</v>
      </c>
      <c r="N336" s="13">
        <f t="shared" si="267"/>
        <v>0</v>
      </c>
      <c r="O336" s="13">
        <f t="shared" si="267"/>
        <v>270000</v>
      </c>
      <c r="P336" s="13">
        <f t="shared" si="267"/>
        <v>0</v>
      </c>
      <c r="Q336" s="13">
        <f t="shared" si="267"/>
        <v>16185.123</v>
      </c>
      <c r="R336" s="13">
        <f t="shared" si="267"/>
        <v>0</v>
      </c>
      <c r="S336" s="13">
        <f t="shared" si="267"/>
        <v>162973.27499999999</v>
      </c>
      <c r="T336" s="13">
        <f t="shared" si="267"/>
        <v>0</v>
      </c>
      <c r="U336" s="13">
        <f t="shared" si="267"/>
        <v>146788.15299999999</v>
      </c>
      <c r="V336" s="13">
        <f t="shared" si="267"/>
        <v>0</v>
      </c>
      <c r="W336" s="13">
        <f t="shared" si="267"/>
        <v>16185.121999999999</v>
      </c>
      <c r="X336" s="13">
        <f t="shared" si="267"/>
        <v>0</v>
      </c>
      <c r="Y336" s="13">
        <f t="shared" si="267"/>
        <v>162973.27499999999</v>
      </c>
      <c r="Z336" s="13">
        <f t="shared" si="267"/>
        <v>0</v>
      </c>
      <c r="AA336" s="13">
        <f t="shared" si="267"/>
        <v>146788.15299999999</v>
      </c>
      <c r="AB336" s="13">
        <f t="shared" si="267"/>
        <v>0</v>
      </c>
      <c r="AC336" s="13">
        <f t="shared" si="267"/>
        <v>16185.121999999999</v>
      </c>
      <c r="AD336" s="13">
        <f t="shared" si="268"/>
        <v>0</v>
      </c>
      <c r="AE336" s="14">
        <f t="shared" si="268"/>
        <v>0</v>
      </c>
      <c r="AF336" s="13">
        <f t="shared" si="268"/>
        <v>0</v>
      </c>
      <c r="AG336" s="13">
        <f t="shared" si="268"/>
        <v>0</v>
      </c>
      <c r="AH336" s="13">
        <f t="shared" si="268"/>
        <v>0</v>
      </c>
      <c r="AI336" s="13">
        <f t="shared" si="268"/>
        <v>0</v>
      </c>
      <c r="AJ336" s="13">
        <f t="shared" si="268"/>
        <v>0</v>
      </c>
      <c r="AK336" s="13">
        <f t="shared" si="268"/>
        <v>0</v>
      </c>
      <c r="AL336" s="13">
        <f t="shared" si="268"/>
        <v>0</v>
      </c>
      <c r="AM336" s="13">
        <f t="shared" si="268"/>
        <v>0</v>
      </c>
      <c r="AN336" s="13">
        <f t="shared" si="268"/>
        <v>0</v>
      </c>
      <c r="AO336" s="33"/>
      <c r="AP336" s="33"/>
      <c r="AR336" s="17">
        <f t="shared" si="221"/>
        <v>0</v>
      </c>
      <c r="AS336" s="17">
        <f t="shared" si="248"/>
        <v>0</v>
      </c>
    </row>
    <row r="337" spans="1:54" s="52" customFormat="1" ht="165" customHeight="1" x14ac:dyDescent="0.2">
      <c r="A337" s="56"/>
      <c r="B337" s="57" t="s">
        <v>328</v>
      </c>
      <c r="C337" s="26">
        <f>D337+E337+F337+G337</f>
        <v>0</v>
      </c>
      <c r="D337" s="26"/>
      <c r="E337" s="26"/>
      <c r="F337" s="26"/>
      <c r="G337" s="26"/>
      <c r="H337" s="26">
        <f>I337+J337+K337+L337</f>
        <v>0</v>
      </c>
      <c r="I337" s="26"/>
      <c r="J337" s="26"/>
      <c r="K337" s="26"/>
      <c r="L337" s="26"/>
      <c r="M337" s="13">
        <f>M338</f>
        <v>286185.12300000002</v>
      </c>
      <c r="N337" s="13">
        <f t="shared" si="267"/>
        <v>0</v>
      </c>
      <c r="O337" s="13">
        <f t="shared" si="267"/>
        <v>270000</v>
      </c>
      <c r="P337" s="13">
        <f t="shared" si="267"/>
        <v>0</v>
      </c>
      <c r="Q337" s="13">
        <f t="shared" si="267"/>
        <v>16185.123</v>
      </c>
      <c r="R337" s="13">
        <f t="shared" si="267"/>
        <v>0</v>
      </c>
      <c r="S337" s="13">
        <f t="shared" si="267"/>
        <v>162973.27499999999</v>
      </c>
      <c r="T337" s="13">
        <f t="shared" si="267"/>
        <v>0</v>
      </c>
      <c r="U337" s="13">
        <f t="shared" si="267"/>
        <v>146788.15299999999</v>
      </c>
      <c r="V337" s="13">
        <f t="shared" si="267"/>
        <v>0</v>
      </c>
      <c r="W337" s="13">
        <f t="shared" si="267"/>
        <v>16185.121999999999</v>
      </c>
      <c r="X337" s="13">
        <f t="shared" si="267"/>
        <v>0</v>
      </c>
      <c r="Y337" s="13">
        <f t="shared" si="267"/>
        <v>162973.27499999999</v>
      </c>
      <c r="Z337" s="13">
        <f t="shared" si="267"/>
        <v>0</v>
      </c>
      <c r="AA337" s="13">
        <f t="shared" si="267"/>
        <v>146788.15299999999</v>
      </c>
      <c r="AB337" s="13">
        <f t="shared" si="267"/>
        <v>0</v>
      </c>
      <c r="AC337" s="13">
        <f t="shared" si="267"/>
        <v>16185.121999999999</v>
      </c>
      <c r="AD337" s="13">
        <f t="shared" si="268"/>
        <v>0</v>
      </c>
      <c r="AE337" s="14">
        <f t="shared" si="268"/>
        <v>0</v>
      </c>
      <c r="AF337" s="13">
        <f t="shared" si="268"/>
        <v>0</v>
      </c>
      <c r="AG337" s="13">
        <f t="shared" si="268"/>
        <v>0</v>
      </c>
      <c r="AH337" s="13">
        <f t="shared" si="268"/>
        <v>0</v>
      </c>
      <c r="AI337" s="13">
        <f t="shared" si="268"/>
        <v>0</v>
      </c>
      <c r="AJ337" s="13">
        <f t="shared" si="268"/>
        <v>0</v>
      </c>
      <c r="AK337" s="13">
        <f t="shared" si="268"/>
        <v>0</v>
      </c>
      <c r="AL337" s="13">
        <f t="shared" si="268"/>
        <v>0</v>
      </c>
      <c r="AM337" s="13">
        <f t="shared" si="268"/>
        <v>0</v>
      </c>
      <c r="AN337" s="13">
        <f t="shared" si="268"/>
        <v>0</v>
      </c>
      <c r="AO337" s="33"/>
      <c r="AP337" s="33"/>
      <c r="AR337" s="17">
        <f t="shared" si="221"/>
        <v>0</v>
      </c>
      <c r="AS337" s="17">
        <f t="shared" si="248"/>
        <v>0</v>
      </c>
    </row>
    <row r="338" spans="1:54" s="48" customFormat="1" ht="93" customHeight="1" x14ac:dyDescent="0.2">
      <c r="A338" s="24">
        <v>149</v>
      </c>
      <c r="B338" s="34" t="s">
        <v>329</v>
      </c>
      <c r="C338" s="27">
        <f>D338+E338+F338+G338</f>
        <v>0</v>
      </c>
      <c r="D338" s="27"/>
      <c r="E338" s="27"/>
      <c r="F338" s="27"/>
      <c r="G338" s="27"/>
      <c r="H338" s="27">
        <f>I338+J338+K338+L338</f>
        <v>0</v>
      </c>
      <c r="I338" s="27"/>
      <c r="J338" s="27"/>
      <c r="K338" s="27"/>
      <c r="L338" s="27"/>
      <c r="M338" s="13">
        <f t="shared" si="217"/>
        <v>286185.12300000002</v>
      </c>
      <c r="N338" s="27"/>
      <c r="O338" s="27">
        <v>270000</v>
      </c>
      <c r="P338" s="27"/>
      <c r="Q338" s="27">
        <v>16185.123</v>
      </c>
      <c r="R338" s="27"/>
      <c r="S338" s="13">
        <f t="shared" si="218"/>
        <v>162973.27499999999</v>
      </c>
      <c r="T338" s="27"/>
      <c r="U338" s="27">
        <v>146788.15299999999</v>
      </c>
      <c r="V338" s="27"/>
      <c r="W338" s="27">
        <v>16185.121999999999</v>
      </c>
      <c r="X338" s="27"/>
      <c r="Y338" s="26">
        <f>SUM(Z338:AD338)</f>
        <v>162973.27499999999</v>
      </c>
      <c r="Z338" s="27"/>
      <c r="AA338" s="27">
        <v>146788.15299999999</v>
      </c>
      <c r="AB338" s="27"/>
      <c r="AC338" s="27">
        <v>16185.121999999999</v>
      </c>
      <c r="AD338" s="27"/>
      <c r="AE338" s="27">
        <f>AF338+AG338+AH338+AI338</f>
        <v>0</v>
      </c>
      <c r="AF338" s="27"/>
      <c r="AG338" s="13">
        <f t="shared" si="247"/>
        <v>0</v>
      </c>
      <c r="AH338" s="27"/>
      <c r="AI338" s="27"/>
      <c r="AJ338" s="26">
        <f>AK338+AL338+AM338+AN338</f>
        <v>0</v>
      </c>
      <c r="AK338" s="27"/>
      <c r="AL338" s="27"/>
      <c r="AM338" s="27"/>
      <c r="AN338" s="27"/>
      <c r="AO338" s="35"/>
      <c r="AP338" s="35"/>
      <c r="AR338" s="17">
        <f t="shared" si="221"/>
        <v>0</v>
      </c>
      <c r="AS338" s="17">
        <f t="shared" si="248"/>
        <v>0</v>
      </c>
    </row>
    <row r="340" spans="1:54" ht="15.75" x14ac:dyDescent="0.2">
      <c r="A340" s="65"/>
      <c r="B340" s="66"/>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c r="AC340" s="66"/>
      <c r="AD340" s="66"/>
      <c r="AE340" s="66"/>
      <c r="AF340" s="66"/>
    </row>
    <row r="341" spans="1:54" ht="15.75" x14ac:dyDescent="0.2">
      <c r="A341" s="65"/>
      <c r="B341" s="66"/>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c r="AC341" s="66"/>
      <c r="AD341" s="66"/>
      <c r="AE341" s="66"/>
      <c r="AF341" s="66"/>
    </row>
    <row r="342" spans="1:54" ht="0.75" customHeight="1" x14ac:dyDescent="0.2"/>
    <row r="343" spans="1:54" x14ac:dyDescent="0.2">
      <c r="B343" s="61" t="s">
        <v>330</v>
      </c>
      <c r="AT343" s="60"/>
      <c r="AU343" s="60"/>
      <c r="AV343" s="60"/>
      <c r="AW343" s="60"/>
      <c r="AX343" s="60"/>
      <c r="AY343" s="60"/>
      <c r="AZ343" s="60"/>
      <c r="BA343" s="60"/>
      <c r="BB343" s="60"/>
    </row>
    <row r="345" spans="1:54" x14ac:dyDescent="0.2">
      <c r="B345" s="61" t="s">
        <v>331</v>
      </c>
      <c r="AT345" s="60"/>
      <c r="AU345" s="60"/>
      <c r="AV345" s="60"/>
      <c r="AW345" s="60"/>
      <c r="AX345" s="60"/>
      <c r="AY345" s="60"/>
      <c r="AZ345" s="60"/>
      <c r="BA345" s="60"/>
      <c r="BB345" s="60"/>
    </row>
  </sheetData>
  <mergeCells count="60">
    <mergeCell ref="B1:AP1"/>
    <mergeCell ref="A2:A5"/>
    <mergeCell ref="B2:B5"/>
    <mergeCell ref="C2:G2"/>
    <mergeCell ref="H2:L2"/>
    <mergeCell ref="M2:R2"/>
    <mergeCell ref="S2:X2"/>
    <mergeCell ref="Y2:AD2"/>
    <mergeCell ref="AE2:AI2"/>
    <mergeCell ref="AJ2:AN2"/>
    <mergeCell ref="F4:F5"/>
    <mergeCell ref="G4:G5"/>
    <mergeCell ref="I4:I5"/>
    <mergeCell ref="AO2:AP3"/>
    <mergeCell ref="C3:C5"/>
    <mergeCell ref="D3:G3"/>
    <mergeCell ref="H3:H5"/>
    <mergeCell ref="I3:L3"/>
    <mergeCell ref="M3:M5"/>
    <mergeCell ref="N3:R3"/>
    <mergeCell ref="S3:S5"/>
    <mergeCell ref="T3:X3"/>
    <mergeCell ref="Y3:Y5"/>
    <mergeCell ref="Z3:AD3"/>
    <mergeCell ref="AE3:AE5"/>
    <mergeCell ref="AF3:AI3"/>
    <mergeCell ref="AJ3:AJ5"/>
    <mergeCell ref="AK3:AN3"/>
    <mergeCell ref="A341:AF341"/>
    <mergeCell ref="AF4:AF5"/>
    <mergeCell ref="AG4:AG5"/>
    <mergeCell ref="AH4:AH5"/>
    <mergeCell ref="AI4:AI5"/>
    <mergeCell ref="X4:X5"/>
    <mergeCell ref="Z4:Z5"/>
    <mergeCell ref="AA4:AA5"/>
    <mergeCell ref="AB4:AB5"/>
    <mergeCell ref="AC4:AC5"/>
    <mergeCell ref="AD4:AD5"/>
    <mergeCell ref="Q4:Q5"/>
    <mergeCell ref="R4:R5"/>
    <mergeCell ref="T4:T5"/>
    <mergeCell ref="U4:U5"/>
    <mergeCell ref="V4:V5"/>
    <mergeCell ref="AM4:AM5"/>
    <mergeCell ref="AN4:AN5"/>
    <mergeCell ref="AO4:AO5"/>
    <mergeCell ref="AP4:AP5"/>
    <mergeCell ref="A340:AF340"/>
    <mergeCell ref="AK4:AK5"/>
    <mergeCell ref="AL4:AL5"/>
    <mergeCell ref="W4:W5"/>
    <mergeCell ref="J4:J5"/>
    <mergeCell ref="K4:K5"/>
    <mergeCell ref="L4:L5"/>
    <mergeCell ref="N4:N5"/>
    <mergeCell ref="O4:O5"/>
    <mergeCell ref="P4:P5"/>
    <mergeCell ref="D4:D5"/>
    <mergeCell ref="E4:E5"/>
  </mergeCells>
  <printOptions horizontalCentered="1"/>
  <pageMargins left="0.19685039370078741" right="0" top="0.35433070866141736" bottom="0.15748031496062992" header="0.11811023622047245" footer="0.11811023622047245"/>
  <pageSetup paperSize="9" scale="35"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в ДЭР </vt:lpstr>
      <vt:lpstr>'в ДЭР '!Заголовки_для_печати</vt:lpstr>
      <vt:lpstr>'в ДЭР '!Область_печати</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Бабий Светлана Геннадьевна</dc:creator>
  <cp:lastModifiedBy>Бабий Светлана Геннадьевна</cp:lastModifiedBy>
  <dcterms:created xsi:type="dcterms:W3CDTF">2017-12-13T08:38:26Z</dcterms:created>
  <dcterms:modified xsi:type="dcterms:W3CDTF">2017-12-13T09:03:54Z</dcterms:modified>
</cp:coreProperties>
</file>