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ДЭР" sheetId="1" r:id="rId1"/>
  </sheets>
  <externalReferences>
    <externalReference r:id="rId2"/>
  </externalReferences>
  <definedNames>
    <definedName name="_2017АМБАнна1_" localSheetId="0">#REF!</definedName>
    <definedName name="_2017АМБАнна1_">#REF!</definedName>
    <definedName name="_2017АМБАнна2_" localSheetId="0">#REF!</definedName>
    <definedName name="_2017АМБАнна2_">#REF!</definedName>
    <definedName name="_2017АМББутурл_" localSheetId="0">#REF!</definedName>
    <definedName name="_2017АМББутурл_">#REF!</definedName>
    <definedName name="_2017АМБКалач_" localSheetId="0">#REF!</definedName>
    <definedName name="_2017АМБКалач_">#REF!</definedName>
    <definedName name="_2017АМБНУсмань1_" localSheetId="0">#REF!</definedName>
    <definedName name="_2017АМБНУсмань1_">#REF!</definedName>
    <definedName name="_2017АМБНУсмань2_" localSheetId="0">#REF!</definedName>
    <definedName name="_2017АМБНУсмань2_">#REF!</definedName>
    <definedName name="_2017АМБПавловск_" localSheetId="0">#REF!</definedName>
    <definedName name="_2017АМБПавловск_">#REF!</definedName>
    <definedName name="_2017АМБПоворино_" localSheetId="0">#REF!</definedName>
    <definedName name="_2017АМБПоворино_">#REF!</definedName>
    <definedName name="_2017АМБСемил1_" localSheetId="0">#REF!</definedName>
    <definedName name="_2017АМБСемил1_">#REF!</definedName>
    <definedName name="_2017АМБТалов" localSheetId="0">[1]РЕЕСТР!#REF!</definedName>
    <definedName name="_2017АМБТалов">[1]РЕЕСТР!#REF!</definedName>
    <definedName name="_2017АМБТалов_" localSheetId="0">#REF!</definedName>
    <definedName name="_2017АМБТалов_">#REF!</definedName>
    <definedName name="_2017АМБТерновка" localSheetId="0">[1]РЕЕСТР!#REF!</definedName>
    <definedName name="_2017АМБТерновка">[1]РЕЕСТР!#REF!</definedName>
    <definedName name="_2017АМБТерновка_" localSheetId="0">#REF!</definedName>
    <definedName name="_2017АМБТерновка_">#REF!</definedName>
    <definedName name="_2017ФАПБогучар" localSheetId="0">[1]РЕЕСТР!#REF!</definedName>
    <definedName name="_2017ФАПБогучар">[1]РЕЕСТР!#REF!</definedName>
    <definedName name="_2017ФАПБогучар_" localSheetId="0">#REF!</definedName>
    <definedName name="_2017ФАПБогучар_">#REF!</definedName>
    <definedName name="_2017ФАПБорис_" localSheetId="0">#REF!</definedName>
    <definedName name="_2017ФАПБорис_">#REF!</definedName>
    <definedName name="_2017ФАПБутурл_" localSheetId="0">#REF!</definedName>
    <definedName name="_2017ФАПБутурл_">#REF!</definedName>
    <definedName name="_2017ФАПГриб_" localSheetId="0">#REF!</definedName>
    <definedName name="_2017ФАПГриб_">#REF!</definedName>
    <definedName name="_2017ФАПНижнедев" localSheetId="0">[1]РЕЕСТР!#REF!</definedName>
    <definedName name="_2017ФАПНижнедев">[1]РЕЕСТР!#REF!</definedName>
    <definedName name="_2017ФАПНижнедев_" localSheetId="0">#REF!</definedName>
    <definedName name="_2017ФАПНижнедев_">#REF!</definedName>
    <definedName name="_2017ФАПНовохоперск" localSheetId="0">[1]РЕЕСТР!#REF!</definedName>
    <definedName name="_2017ФАПНовохоперск">[1]РЕЕСТР!#REF!</definedName>
    <definedName name="_2017ФАПНовохоперск_" localSheetId="0">#REF!</definedName>
    <definedName name="_2017ФАПНовохоперск_">#REF!</definedName>
    <definedName name="АбрамовкаДС" localSheetId="0">[1]РЕЕСТР!#REF!</definedName>
    <definedName name="АбрамовкаДС">[1]РЕЕСТР!#REF!</definedName>
    <definedName name="АбрамовкаДС_" localSheetId="0">#REF!</definedName>
    <definedName name="АбрамовкаДС_">#REF!</definedName>
    <definedName name="АвтовокзалВоронеж" localSheetId="0">[1]РЕЕСТР!#REF!</definedName>
    <definedName name="АвтовокзалВоронеж">[1]РЕЕСТР!#REF!</definedName>
    <definedName name="АлферовкаИнтер" localSheetId="0">[1]РЕЕСТР!#REF!</definedName>
    <definedName name="АлферовкаИнтер">[1]РЕЕСТР!#REF!</definedName>
    <definedName name="АлферовкаИнтер_" localSheetId="0">#REF!</definedName>
    <definedName name="АлферовкаИнтер_">#REF!</definedName>
    <definedName name="АлферовкаРемонтДороги" localSheetId="0">[1]РЕЕСТР!#REF!</definedName>
    <definedName name="АлферовкаРемонтДороги">[1]РЕЕСТР!#REF!</definedName>
    <definedName name="АМБАлешки_" localSheetId="0">#REF!</definedName>
    <definedName name="АМБАлешки_">#REF!</definedName>
    <definedName name="АннаПарк" localSheetId="0">[1]РЕЕСТР!#REF!</definedName>
    <definedName name="АннаПарк">[1]РЕЕСТР!#REF!</definedName>
    <definedName name="АннаПарк_" localSheetId="0">#REF!</definedName>
    <definedName name="АннаПарк_">#REF!</definedName>
    <definedName name="АннаХК_" localSheetId="0">#REF!</definedName>
    <definedName name="АннаХК_">#REF!</definedName>
    <definedName name="БазыДС" localSheetId="0">[1]РЕЕСТР!#REF!</definedName>
    <definedName name="БазыДС">[1]РЕЕСТР!#REF!</definedName>
    <definedName name="БазыДС_" localSheetId="0">#REF!</definedName>
    <definedName name="БазыДС_">#REF!</definedName>
    <definedName name="БобровИнфр" localSheetId="0">[1]РЕЕСТР!#REF!</definedName>
    <definedName name="БобровИнфр">[1]РЕЕСТР!#REF!</definedName>
    <definedName name="БобровОЦ" localSheetId="0">[1]РЕЕСТР!#REF!</definedName>
    <definedName name="БобровОЦ">[1]РЕЕСТР!#REF!</definedName>
    <definedName name="БорисоглФОК" localSheetId="0">[1]РЕЕСТР!#REF!</definedName>
    <definedName name="БорисоглФОК">[1]РЕЕСТР!#REF!</definedName>
    <definedName name="БорисоглФОК_" localSheetId="0">#REF!</definedName>
    <definedName name="БорисоглФОК_">#REF!</definedName>
    <definedName name="БуравцовКотел" localSheetId="0">[1]РЕЕСТР!#REF!</definedName>
    <definedName name="БуравцовКотел">[1]РЕЕСТР!#REF!</definedName>
    <definedName name="БутурИнжИнфр_" localSheetId="0">#REF!</definedName>
    <definedName name="БутурИнжИнфр_">#REF!</definedName>
    <definedName name="БутурИнжИнфрАвто" localSheetId="0">[1]РЕЕСТР!#REF!</definedName>
    <definedName name="БутурИнжИнфрАвто">[1]РЕЕСТР!#REF!</definedName>
    <definedName name="БутурИнжИнфрАвто_" localSheetId="0">#REF!</definedName>
    <definedName name="БутурИнжИнфрАвто_">#REF!</definedName>
    <definedName name="БутурКотел" localSheetId="0">[1]РЕЕСТР!#REF!</definedName>
    <definedName name="БутурКотел">[1]РЕЕСТР!#REF!</definedName>
    <definedName name="БутурКотел_" localSheetId="0">#REF!</definedName>
    <definedName name="БутурКотел_">#REF!</definedName>
    <definedName name="БутурПоликл_" localSheetId="0">#REF!</definedName>
    <definedName name="БутурПоликл_">#REF!</definedName>
    <definedName name="Вайцехов_" localSheetId="0">#REF!</definedName>
    <definedName name="Вайцехов_">#REF!</definedName>
    <definedName name="ВелотрекВоронеж" localSheetId="0">[1]РЕЕСТР!#REF!</definedName>
    <definedName name="ВелотрекВоронеж">[1]РЕЕСТР!#REF!</definedName>
    <definedName name="ВелотрекВоронеж_" localSheetId="0">#REF!</definedName>
    <definedName name="ВелотрекВоронеж_">#REF!</definedName>
    <definedName name="ВоляДС_" localSheetId="0">#REF!</definedName>
    <definedName name="ВоляДС_">#REF!</definedName>
    <definedName name="ВХаваДС" localSheetId="0">[1]РЕЕСТР!#REF!</definedName>
    <definedName name="ВХаваДС">[1]РЕЕСТР!#REF!</definedName>
    <definedName name="ВХаваДС_" localSheetId="0">#REF!</definedName>
    <definedName name="ВХаваДС_">#REF!</definedName>
    <definedName name="ГорПоликлинВоронеж_" localSheetId="0">#REF!</definedName>
    <definedName name="ГорПоликлинВоронеж_">#REF!</definedName>
    <definedName name="Гребля_" localSheetId="0">#REF!</definedName>
    <definedName name="Гребля_">#REF!</definedName>
    <definedName name="ГрибанШкола_" localSheetId="0">#REF!</definedName>
    <definedName name="ГрибанШкола_">#REF!</definedName>
    <definedName name="ДКАнна" localSheetId="0">[1]РЕЕСТР!#REF!</definedName>
    <definedName name="ДКАнна">[1]РЕЕСТР!#REF!</definedName>
    <definedName name="ДКЛистопадовка" localSheetId="0">[1]РЕЕСТР!#REF!</definedName>
    <definedName name="ДКЛистопадовка">[1]РЕЕСТР!#REF!</definedName>
    <definedName name="ДомаПолиции_" localSheetId="0">#REF!</definedName>
    <definedName name="ДомаПолиции_">#REF!</definedName>
    <definedName name="ДрамТеатр17_" localSheetId="0">#REF!</definedName>
    <definedName name="ДрамТеатр17_">#REF!</definedName>
    <definedName name="ДубровинскаяДС" localSheetId="0">[1]РЕЕСТР!#REF!</definedName>
    <definedName name="ДубровинскаяДС">[1]РЕЕСТР!#REF!</definedName>
    <definedName name="ЖКОтрадноеДС_" localSheetId="0">#REF!</definedName>
    <definedName name="ЖКОтрадноеДС_">#REF!</definedName>
    <definedName name="Заброды_" localSheetId="0">#REF!</definedName>
    <definedName name="Заброды_">#REF!</definedName>
    <definedName name="_xlnm.Print_Titles" localSheetId="0">ДЭР!$5:$9</definedName>
    <definedName name="ИльюшинаШК" localSheetId="0">[1]РЕЕСТР!#REF!</definedName>
    <definedName name="ИльюшинаШК">[1]РЕЕСТР!#REF!</definedName>
    <definedName name="ИльюшинаШК_" localSheetId="0">#REF!</definedName>
    <definedName name="ИльюшинаШК_">#REF!</definedName>
    <definedName name="КалачСОШ_" localSheetId="0">#REF!</definedName>
    <definedName name="КалачСОШ_">#REF!</definedName>
    <definedName name="КаменкаДК_" localSheetId="0">#REF!</definedName>
    <definedName name="КаменкаДК_">#REF!</definedName>
    <definedName name="КарачанИнтер_" localSheetId="0">#REF!</definedName>
    <definedName name="КарачанИнтер_">#REF!</definedName>
    <definedName name="КаширскаяЦРБ_" localSheetId="0">#REF!</definedName>
    <definedName name="КаширскаяЦРБ_">#REF!</definedName>
    <definedName name="КлубКруглое" localSheetId="0">[1]РЕЕСТР!#REF!</definedName>
    <definedName name="КлубКруглое">[1]РЕЕСТР!#REF!</definedName>
    <definedName name="КлубКруглое_" localSheetId="0">#REF!</definedName>
    <definedName name="КлубКруглое_">#REF!</definedName>
    <definedName name="КоллекторБорисоглебск" localSheetId="0">[1]РЕЕСТР!#REF!</definedName>
    <definedName name="КоллекторБорисоглебск">[1]РЕЕСТР!#REF!</definedName>
    <definedName name="КоровникАнна" localSheetId="0">[1]РЕЕСТР!#REF!</definedName>
    <definedName name="КоровникАнна">[1]РЕЕСТР!#REF!</definedName>
    <definedName name="КурбатовоЖД" localSheetId="0">[1]РЕЕСТР!#REF!</definedName>
    <definedName name="КурбатовоЖД">[1]РЕЕСТР!#REF!</definedName>
    <definedName name="ЛедоваяАрена_" localSheetId="0">#REF!</definedName>
    <definedName name="ЛедоваяАрена_">#REF!</definedName>
    <definedName name="ЛискиПсих_" localSheetId="0">#REF!</definedName>
    <definedName name="ЛискиПсих_">#REF!</definedName>
    <definedName name="ЛискиСОШ" localSheetId="0">[1]РЕЕСТР!#REF!</definedName>
    <definedName name="ЛискиСОШ">[1]РЕЕСТР!#REF!</definedName>
    <definedName name="ЛискиСОШ_" localSheetId="0">#REF!</definedName>
    <definedName name="ЛискиСОШ_">#REF!</definedName>
    <definedName name="МаниноДС_" localSheetId="0">#REF!</definedName>
    <definedName name="МаниноДС_">#REF!</definedName>
    <definedName name="Мариинка_" localSheetId="0">#REF!</definedName>
    <definedName name="Мариинка_">#REF!</definedName>
    <definedName name="МасловИнжИнфр1" localSheetId="0">[1]РЕЕСТР!#REF!</definedName>
    <definedName name="МасловИнжИнфр1">[1]РЕЕСТР!#REF!</definedName>
    <definedName name="МасловИнжИнфр1_" localSheetId="0">#REF!</definedName>
    <definedName name="МасловИнжИнфр1_">#REF!</definedName>
    <definedName name="МасловкаИИ1_" localSheetId="0">#REF!</definedName>
    <definedName name="МасловкаИИ1_">#REF!</definedName>
    <definedName name="МасловкаИИ2" localSheetId="0">[1]РЕЕСТР!#REF!</definedName>
    <definedName name="МасловкаИИ2">[1]РЕЕСТР!#REF!</definedName>
    <definedName name="МасловкаИИ2_" localSheetId="0">#REF!</definedName>
    <definedName name="МасловкаИИ2_">#REF!</definedName>
    <definedName name="МасловкаИИ3_" localSheetId="0">#REF!</definedName>
    <definedName name="МасловкаИИ3_">#REF!</definedName>
    <definedName name="МасловТрансфПарковая_" localSheetId="0">#REF!</definedName>
    <definedName name="МасловТрансфПарковая_">#REF!</definedName>
    <definedName name="МасловЭлСети_" localSheetId="0">#REF!</definedName>
    <definedName name="МасловЭлСети_">#REF!</definedName>
    <definedName name="МечеткаИнтер" localSheetId="0">[1]РЕЕСТР!#REF!</definedName>
    <definedName name="МечеткаИнтер">[1]РЕЕСТР!#REF!</definedName>
    <definedName name="МитрофанСОК_" localSheetId="0">#REF!</definedName>
    <definedName name="МитрофанСОК_">#REF!</definedName>
    <definedName name="МонастырщинаДС_" localSheetId="0">#REF!</definedName>
    <definedName name="МонастырщинаДС_">#REF!</definedName>
    <definedName name="МоргКалач" localSheetId="0">[1]РЕЕСТР!#REF!</definedName>
    <definedName name="МоргКалач">[1]РЕЕСТР!#REF!</definedName>
    <definedName name="МоргОстрогожск" localSheetId="0">[1]РЕЕСТР!#REF!</definedName>
    <definedName name="МоргОстрогожск">[1]РЕЕСТР!#REF!</definedName>
    <definedName name="МоргОстрогожск_" localSheetId="0">#REF!</definedName>
    <definedName name="МоргОстрогожск_">#REF!</definedName>
    <definedName name="МоргСемилуки" localSheetId="0">[1]РЕЕСТР!#REF!</definedName>
    <definedName name="МоргСемилуки">[1]РЕЕСТР!#REF!</definedName>
    <definedName name="НародноеДС_" localSheetId="0">#REF!</definedName>
    <definedName name="НародноеДС_">#REF!</definedName>
    <definedName name="НВоронежБоевИс" localSheetId="0">[1]РЕЕСТР!#REF!</definedName>
    <definedName name="НВоронежБоевИс">[1]РЕЕСТР!#REF!</definedName>
    <definedName name="НВоронежБоевИс_" localSheetId="0">#REF!</definedName>
    <definedName name="НВоронежБоевИс_">#REF!</definedName>
    <definedName name="НКисляйДК" localSheetId="0">[1]РЕЕСТР!#REF!</definedName>
    <definedName name="НКисляйДК">[1]РЕЕСТР!#REF!</definedName>
    <definedName name="НовогремДС" localSheetId="0">[1]РЕЕСТР!#REF!</definedName>
    <definedName name="НовогремДС">[1]РЕЕСТР!#REF!</definedName>
    <definedName name="НовогремДС_" localSheetId="0">#REF!</definedName>
    <definedName name="НовогремДС_">#REF!</definedName>
    <definedName name="НовохоперДС" localSheetId="0">[1]РЕЕСТР!#REF!</definedName>
    <definedName name="НовохоперДС">[1]РЕЕСТР!#REF!</definedName>
    <definedName name="НовохоперДС_" localSheetId="0">#REF!</definedName>
    <definedName name="НовохоперДС_">#REF!</definedName>
    <definedName name="НовохоперскШкола" localSheetId="0">[1]РЕЕСТР!#REF!</definedName>
    <definedName name="НовохоперскШкола">[1]РЕЕСТР!#REF!</definedName>
    <definedName name="НУсманьБасс_" localSheetId="0">#REF!</definedName>
    <definedName name="НУсманьБасс_">#REF!</definedName>
    <definedName name="НУсманьКанал" localSheetId="0">[1]РЕЕСТР!#REF!</definedName>
    <definedName name="НУсманьКанал">[1]РЕЕСТР!#REF!</definedName>
    <definedName name="НУсманьКанал_" localSheetId="0">#REF!</definedName>
    <definedName name="НУсманьКанал_">#REF!</definedName>
    <definedName name="НУсманьЛыжиТрасса_" localSheetId="0">#REF!</definedName>
    <definedName name="НУсманьЛыжиТрасса_">#REF!</definedName>
    <definedName name="НУсманьСК" localSheetId="0">[1]РЕЕСТР!#REF!</definedName>
    <definedName name="НУсманьСК">[1]РЕЕСТР!#REF!</definedName>
    <definedName name="НУсманьЦентрДосуг" localSheetId="0">[1]РЕЕСТР!#REF!</definedName>
    <definedName name="НУсманьЦентрДосуг">[1]РЕЕСТР!#REF!</definedName>
    <definedName name="НУсманьЦентрДосуг_" localSheetId="0">#REF!</definedName>
    <definedName name="НУсманьЦентрДосуг_">#REF!</definedName>
    <definedName name="НУсманьЦентрДосуг2оч_" localSheetId="0">#REF!</definedName>
    <definedName name="НУсманьЦентрДосуг2оч_">#REF!</definedName>
    <definedName name="нФАПы" localSheetId="0">[1]РЕЕСТР!#REF!</definedName>
    <definedName name="нФАПы">[1]РЕЕСТР!#REF!</definedName>
    <definedName name="нФАПы_" localSheetId="0">#REF!</definedName>
    <definedName name="нФАПы_">#REF!</definedName>
    <definedName name="_xlnm.Print_Area" localSheetId="0">ДЭР!$A$1:$AJ$1098</definedName>
    <definedName name="ОрловоДС" localSheetId="0">[1]РЕЕСТР!#REF!</definedName>
    <definedName name="ОрловоДС">[1]РЕЕСТР!#REF!</definedName>
    <definedName name="ОрловоДС_" localSheetId="0">#REF!</definedName>
    <definedName name="ОрловоДС_">#REF!</definedName>
    <definedName name="ОтрадноеДС" localSheetId="0">[1]РЕЕСТР!#REF!</definedName>
    <definedName name="ОтрадноеДС">[1]РЕЕСТР!#REF!</definedName>
    <definedName name="ОтрадноеДС_" localSheetId="0">#REF!</definedName>
    <definedName name="ОтрадноеДС_">#REF!</definedName>
    <definedName name="ОтрадноеДСРемонт" localSheetId="0">[1]РЕЕСТР!#REF!</definedName>
    <definedName name="ОтрадноеДСРемонт">[1]РЕЕСТР!#REF!</definedName>
    <definedName name="ОтрадноеСОШ_" localSheetId="0">#REF!</definedName>
    <definedName name="ОтрадноеСОШ_">#REF!</definedName>
    <definedName name="ОфтальмВоронеж_" localSheetId="0">#REF!</definedName>
    <definedName name="ОфтальмВоронеж_">#REF!</definedName>
    <definedName name="ПавловскДС" localSheetId="0">[1]РЕЕСТР!#REF!</definedName>
    <definedName name="ПавловскДС">[1]РЕЕСТР!#REF!</definedName>
    <definedName name="ПавловскДС_" localSheetId="0">#REF!</definedName>
    <definedName name="ПавловскДС_">#REF!</definedName>
    <definedName name="ПавловскИнфр_" localSheetId="0">#REF!</definedName>
    <definedName name="ПавловскИнфр_">#REF!</definedName>
    <definedName name="ПавловскСклад_" localSheetId="0">#REF!</definedName>
    <definedName name="ПавловскСклад_">#REF!</definedName>
    <definedName name="ПаниноАдмРемонт" localSheetId="0">[1]РЕЕСТР!#REF!</definedName>
    <definedName name="ПаниноАдмРемонт">[1]РЕЕСТР!#REF!</definedName>
    <definedName name="ПаниноБорщевоАвтодорога" localSheetId="0">[1]РЕЕСТР!#REF!</definedName>
    <definedName name="ПаниноБорщевоАвтодорога">[1]РЕЕСТР!#REF!</definedName>
    <definedName name="ПаниноДС" localSheetId="0">[1]РЕЕСТР!#REF!</definedName>
    <definedName name="ПаниноДС">[1]РЕЕСТР!#REF!</definedName>
    <definedName name="ПаниноДС_" localSheetId="0">#REF!</definedName>
    <definedName name="ПаниноДС_">#REF!</definedName>
    <definedName name="ПескиДС_" localSheetId="0">#REF!</definedName>
    <definedName name="ПескиДС_">#REF!</definedName>
    <definedName name="ПескиШкола" localSheetId="0">[1]РЕЕСТР!#REF!</definedName>
    <definedName name="ПескиШкола">[1]РЕЕСТР!#REF!</definedName>
    <definedName name="ПескиШкола_" localSheetId="0">#REF!</definedName>
    <definedName name="ПескиШкола_">#REF!</definedName>
    <definedName name="ПетропавлСтадион" localSheetId="0">[1]РЕЕСТР!#REF!</definedName>
    <definedName name="ПетропавлСтадион">[1]РЕЕСТР!#REF!</definedName>
    <definedName name="ПетропавлСтадион_" localSheetId="0">#REF!</definedName>
    <definedName name="ПетропавлСтадион_">#REF!</definedName>
    <definedName name="ПлГазовая" localSheetId="0">[1]РЕЕСТР!#REF!</definedName>
    <definedName name="ПлГазовая">[1]РЕЕСТР!#REF!</definedName>
    <definedName name="ПлГазовая_" localSheetId="0">#REF!</definedName>
    <definedName name="ПлГазовая_">#REF!</definedName>
    <definedName name="ПокровкаИнтер" localSheetId="0">[1]РЕЕСТР!#REF!</definedName>
    <definedName name="ПокровкаИнтер">[1]РЕЕСТР!#REF!</definedName>
    <definedName name="ПокровкаИнтер_" localSheetId="0">#REF!</definedName>
    <definedName name="ПокровкаИнтер_">#REF!</definedName>
    <definedName name="ПолянаШкола_" localSheetId="0">#REF!</definedName>
    <definedName name="ПолянаШкола_">#REF!</definedName>
    <definedName name="Похвисн_" localSheetId="0">#REF!</definedName>
    <definedName name="Похвисн_">#REF!</definedName>
    <definedName name="ПринцессаОльден_" localSheetId="0">#REF!</definedName>
    <definedName name="ПринцессаОльден_">#REF!</definedName>
    <definedName name="ПринцОльденРизал_" localSheetId="0">#REF!</definedName>
    <definedName name="ПринцОльденРизал_">#REF!</definedName>
    <definedName name="РадченскоеШкола" localSheetId="0">[1]РЕЕСТР!#REF!</definedName>
    <definedName name="РадченскоеШкола">[1]РЕЕСТР!#REF!</definedName>
    <definedName name="РадченскоеШкола_" localSheetId="0">#REF!</definedName>
    <definedName name="РадченскоеШкола_">#REF!</definedName>
    <definedName name="РамоньБасс" localSheetId="0">[1]РЕЕСТР!#REF!</definedName>
    <definedName name="РамоньБасс">[1]РЕЕСТР!#REF!</definedName>
    <definedName name="РамоньБасс_" localSheetId="0">#REF!</definedName>
    <definedName name="РамоньБасс_">#REF!</definedName>
    <definedName name="РепноеСОК_" localSheetId="0">#REF!</definedName>
    <definedName name="РепноеСОК_">#REF!</definedName>
    <definedName name="РождЦентрДосуга" localSheetId="0">[1]РЕЕСТР!#REF!</definedName>
    <definedName name="РождЦентрДосуга">[1]РЕЕСТР!#REF!</definedName>
    <definedName name="РождЦентрДосуга_" localSheetId="0">#REF!</definedName>
    <definedName name="РождЦентрДосуга_">#REF!</definedName>
    <definedName name="РоссошьДетЦентр" localSheetId="0">[1]РЕЕСТР!#REF!</definedName>
    <definedName name="РоссошьДетЦентр">[1]РЕЕСТР!#REF!</definedName>
    <definedName name="РоссошьДетЦентр_" localSheetId="0">#REF!</definedName>
    <definedName name="РоссошьДетЦентр_">#REF!</definedName>
    <definedName name="РоссошьСети" localSheetId="0">[1]РЕЕСТР!#REF!</definedName>
    <definedName name="РоссошьСети">[1]РЕЕСТР!#REF!</definedName>
    <definedName name="РоссошьСети_" localSheetId="0">#REF!</definedName>
    <definedName name="РоссошьСети_">#REF!</definedName>
    <definedName name="Ростань" localSheetId="0">[1]РЕЕСТР!#REF!</definedName>
    <definedName name="Ростань">[1]РЕЕСТР!#REF!</definedName>
    <definedName name="Ростань_" localSheetId="0">#REF!</definedName>
    <definedName name="Ростань_">#REF!</definedName>
    <definedName name="РынокВоронеж" localSheetId="0">[1]РЕЕСТР!#REF!</definedName>
    <definedName name="РынокВоронеж">[1]РЕЕСТР!#REF!</definedName>
    <definedName name="СвитКорп_" localSheetId="0">#REF!</definedName>
    <definedName name="СвитКорп_">#REF!</definedName>
    <definedName name="Сомово_" localSheetId="0">#REF!</definedName>
    <definedName name="Сомово_">#REF!</definedName>
    <definedName name="СпортСити" localSheetId="0">[1]РЕЕСТР!#REF!</definedName>
    <definedName name="СпортСити">[1]РЕЕСТР!#REF!</definedName>
    <definedName name="СпПлощадки" localSheetId="0">[1]РЕЕСТР!#REF!</definedName>
    <definedName name="СпПлощадки">[1]РЕЕСТР!#REF!</definedName>
    <definedName name="ТаловаяДК_" localSheetId="0">#REF!</definedName>
    <definedName name="ТаловаяДК_">#REF!</definedName>
    <definedName name="ТаловаяФП_" localSheetId="0">#REF!</definedName>
    <definedName name="ТаловаяФП_">#REF!</definedName>
    <definedName name="ТатаринСОШ_" localSheetId="0">#REF!</definedName>
    <definedName name="ТатаринСОШ_">#REF!</definedName>
    <definedName name="ТеремокДС" localSheetId="0">[1]РЕЕСТР!#REF!</definedName>
    <definedName name="ТеремокДС">[1]РЕЕСТР!#REF!</definedName>
    <definedName name="ТретьякиДосуговый" localSheetId="0">[1]РЕЕСТР!#REF!</definedName>
    <definedName name="ТретьякиДосуговый">[1]РЕЕСТР!#REF!</definedName>
    <definedName name="ТроицкоеИнтер_" localSheetId="0">#REF!</definedName>
    <definedName name="ТроицкоеИнтер_">#REF!</definedName>
    <definedName name="Углянец_" localSheetId="0">#REF!</definedName>
    <definedName name="Углянец_">#REF!</definedName>
    <definedName name="УглянецСК" localSheetId="0">[1]РЕЕСТР!#REF!</definedName>
    <definedName name="УглянецСК">[1]РЕЕСТР!#REF!</definedName>
    <definedName name="УглянецСК_" localSheetId="0">#REF!</definedName>
    <definedName name="УглянецСК_">#REF!</definedName>
    <definedName name="ФАПы" localSheetId="0">[1]РЕЕСТР!#REF!</definedName>
    <definedName name="ФАПы">[1]РЕЕСТР!#REF!</definedName>
    <definedName name="ФАПы_" localSheetId="0">#REF!</definedName>
    <definedName name="ФАПы_">#REF!</definedName>
    <definedName name="ФОКмужГимн" localSheetId="0">[1]РЕЕСТР!#REF!</definedName>
    <definedName name="ФОКмужГимн">[1]РЕЕСТР!#REF!</definedName>
    <definedName name="ФОКОРоссошь" localSheetId="0">[1]РЕЕСТР!#REF!</definedName>
    <definedName name="ФОКОРоссошь">[1]РЕЕСТР!#REF!</definedName>
    <definedName name="ФОКОТАнна" localSheetId="0">[1]РЕЕСТР!#REF!</definedName>
    <definedName name="ФОКОТАнна">[1]РЕЕСТР!#REF!</definedName>
    <definedName name="ФОКОТБогучар" localSheetId="0">[1]РЕЕСТР!#REF!</definedName>
    <definedName name="ФОКОТБогучар">[1]РЕЕСТР!#REF!</definedName>
    <definedName name="ФОКОТВоробьевка_" localSheetId="0">#REF!</definedName>
    <definedName name="ФОКОТВоробьевка_">#REF!</definedName>
    <definedName name="ФОКОТВоронежОС" localSheetId="0">[1]РЕЕСТР!#REF!</definedName>
    <definedName name="ФОКОТВоронежОС">[1]РЕЕСТР!#REF!</definedName>
    <definedName name="ФОКОТВоронежОС_" localSheetId="0">#REF!</definedName>
    <definedName name="ФОКОТВоронежОС_">#REF!</definedName>
    <definedName name="ФОКОТГрафскийСан_" localSheetId="0">#REF!</definedName>
    <definedName name="ФОКОТГрафскийСан_">#REF!</definedName>
    <definedName name="ФОКОТКалач" localSheetId="0">[1]РЕЕСТР!#REF!</definedName>
    <definedName name="ФОКОТКалач">[1]РЕЕСТР!#REF!</definedName>
    <definedName name="ФОКОТКалач_" localSheetId="0">#REF!</definedName>
    <definedName name="ФОКОТКалач_">#REF!</definedName>
    <definedName name="ФОКОТКаменка" localSheetId="0">[1]РЕЕСТР!#REF!</definedName>
    <definedName name="ФОКОТКаменка">[1]РЕЕСТР!#REF!</definedName>
    <definedName name="ФОКОТКантемировка" localSheetId="0">[1]РЕЕСТР!#REF!</definedName>
    <definedName name="ФОКОТКантемировка">[1]РЕЕСТР!#REF!</definedName>
    <definedName name="ФОКОТЛиски" localSheetId="0">[1]РЕЕСТР!#REF!</definedName>
    <definedName name="ФОКОТЛиски">[1]РЕЕСТР!#REF!</definedName>
    <definedName name="ФОКОТНовохоперск" localSheetId="0">[1]РЕЕСТР!#REF!</definedName>
    <definedName name="ФОКОТНовохоперск">[1]РЕЕСТР!#REF!</definedName>
    <definedName name="ФОКОТНУсмань" localSheetId="0">[1]РЕЕСТР!#REF!</definedName>
    <definedName name="ФОКОТНУсмань">[1]РЕЕСТР!#REF!</definedName>
    <definedName name="ФОКОТНУсманьРык" localSheetId="0">[1]РЕЕСТР!#REF!</definedName>
    <definedName name="ФОКОТНУсманьРык">[1]РЕЕСТР!#REF!</definedName>
    <definedName name="ФОКОТНУсманьРык_" localSheetId="0">#REF!</definedName>
    <definedName name="ФОКОТНУсманьРык_">#REF!</definedName>
    <definedName name="ФОКОТОстрогожск" localSheetId="0">[1]РЕЕСТР!#REF!</definedName>
    <definedName name="ФОКОТОстрогожск">[1]РЕЕСТР!#REF!</definedName>
    <definedName name="ФОКОТПавловск" localSheetId="0">[1]РЕЕСТР!#REF!</definedName>
    <definedName name="ФОКОТПавловск">[1]РЕЕСТР!#REF!</definedName>
    <definedName name="ФОКОТПанино" localSheetId="0">[1]РЕЕСТР!#REF!</definedName>
    <definedName name="ФОКОТПанино">[1]РЕЕСТР!#REF!</definedName>
    <definedName name="ФОКОТСемилуки" localSheetId="0">[1]РЕЕСТР!#REF!</definedName>
    <definedName name="ФОКОТСемилуки">[1]РЕЕСТР!#REF!</definedName>
    <definedName name="ФОКОТСлобода_" localSheetId="0">#REF!</definedName>
    <definedName name="ФОКОТСлобода_">#REF!</definedName>
    <definedName name="ФОКОТТерновка" localSheetId="0">[1]РЕЕСТР!#REF!</definedName>
    <definedName name="ФОКОТТерновка">[1]РЕЕСТР!#REF!</definedName>
    <definedName name="ФОКОТЭртиль" localSheetId="0">[1]РЕЕСТР!#REF!</definedName>
    <definedName name="ФОКОТЭртиль">[1]РЕЕСТР!#REF!</definedName>
    <definedName name="ХохолЛицейРемонт" localSheetId="0">[1]РЕЕСТР!#REF!</definedName>
    <definedName name="ХохолЛицейРемонт">[1]РЕЕСТР!#REF!</definedName>
    <definedName name="ХудожкаШкола_" localSheetId="0">#REF!</definedName>
    <definedName name="ХудожкаШкола_">#REF!</definedName>
    <definedName name="ЦентрПоликлинВоронеж_" localSheetId="0">#REF!</definedName>
    <definedName name="ЦентрПоликлинВоронеж_">#REF!</definedName>
    <definedName name="ШиловоПоликлин_" localSheetId="0">#REF!</definedName>
    <definedName name="ШиловоПоликлин_">#REF!</definedName>
    <definedName name="ШкИнетерБутурлин" localSheetId="0">[1]РЕЕСТР!#REF!</definedName>
    <definedName name="ШкИнетерБутурлин">[1]РЕЕСТР!#REF!</definedName>
    <definedName name="ШкИнетерБутурлин_" localSheetId="0">#REF!</definedName>
    <definedName name="ШкИнетерБутурлин_">#REF!</definedName>
    <definedName name="ЩучьеДК" localSheetId="0">[1]РЕЕСТР!#REF!</definedName>
    <definedName name="ЩучьеДК">[1]РЕЕСТР!#REF!</definedName>
    <definedName name="ЭртилКинотеатр_" localSheetId="0">#REF!</definedName>
    <definedName name="ЭртилКинотеатр_">#REF!</definedName>
    <definedName name="ЭртильЦРБ_" localSheetId="0">#REF!</definedName>
    <definedName name="ЭртильЦРБ_">#REF!</definedName>
    <definedName name="ЭртильШкола_" localSheetId="0">#REF!</definedName>
    <definedName name="ЭртильШкола_">#REF!</definedName>
    <definedName name="ЯркиИнтер_" localSheetId="0">#REF!</definedName>
    <definedName name="ЯркиИнтер_">#REF!</definedName>
  </definedNames>
  <calcPr calcId="144525"/>
</workbook>
</file>

<file path=xl/calcChain.xml><?xml version="1.0" encoding="utf-8"?>
<calcChain xmlns="http://schemas.openxmlformats.org/spreadsheetml/2006/main">
  <c r="AE1092" i="1" l="1"/>
  <c r="AD1092" i="1"/>
  <c r="AC1092" i="1"/>
  <c r="AB1092" i="1"/>
  <c r="AA1092" i="1"/>
  <c r="W1092" i="1"/>
  <c r="S1092" i="1"/>
  <c r="O1092" i="1"/>
  <c r="K1092" i="1"/>
  <c r="G1092" i="1"/>
  <c r="AE1091" i="1"/>
  <c r="AD1091" i="1"/>
  <c r="AC1091" i="1"/>
  <c r="AB1091" i="1"/>
  <c r="AA1091" i="1"/>
  <c r="W1091" i="1"/>
  <c r="S1091" i="1"/>
  <c r="O1091" i="1"/>
  <c r="K1091" i="1"/>
  <c r="G1091" i="1"/>
  <c r="AE1090" i="1"/>
  <c r="AD1090" i="1"/>
  <c r="AC1090" i="1"/>
  <c r="AB1090" i="1"/>
  <c r="AA1090" i="1"/>
  <c r="W1090" i="1"/>
  <c r="S1090" i="1"/>
  <c r="O1090" i="1"/>
  <c r="K1090" i="1"/>
  <c r="G1090" i="1"/>
  <c r="AE1089" i="1"/>
  <c r="AD1089" i="1"/>
  <c r="AC1089" i="1"/>
  <c r="AB1089" i="1"/>
  <c r="AA1089" i="1"/>
  <c r="W1089" i="1"/>
  <c r="S1089" i="1"/>
  <c r="O1089" i="1"/>
  <c r="K1089" i="1"/>
  <c r="G1089" i="1"/>
  <c r="AI1088" i="1"/>
  <c r="AH1088" i="1"/>
  <c r="AG1088" i="1"/>
  <c r="AF1088" i="1"/>
  <c r="AE1088" i="1"/>
  <c r="Z1088" i="1"/>
  <c r="AD1088" i="1" s="1"/>
  <c r="Y1088" i="1"/>
  <c r="AC1088" i="1" s="1"/>
  <c r="X1088" i="1"/>
  <c r="AB1088" i="1" s="1"/>
  <c r="AA1088" i="1" s="1"/>
  <c r="W1088" i="1"/>
  <c r="V1088" i="1"/>
  <c r="U1088" i="1"/>
  <c r="T1088" i="1"/>
  <c r="S1088" i="1"/>
  <c r="R1088" i="1"/>
  <c r="Q1088" i="1"/>
  <c r="P1088" i="1"/>
  <c r="O1088" i="1"/>
  <c r="N1088" i="1"/>
  <c r="M1088" i="1"/>
  <c r="L1088" i="1"/>
  <c r="K1088" i="1"/>
  <c r="J1088" i="1"/>
  <c r="I1088" i="1"/>
  <c r="H1088" i="1"/>
  <c r="G1088" i="1"/>
  <c r="F1088" i="1"/>
  <c r="E1088" i="1"/>
  <c r="D1088" i="1"/>
  <c r="C1088" i="1"/>
  <c r="AE1087" i="1"/>
  <c r="AD1087" i="1"/>
  <c r="AC1087" i="1"/>
  <c r="AB1087" i="1"/>
  <c r="AA1087" i="1" s="1"/>
  <c r="W1087" i="1"/>
  <c r="S1087" i="1"/>
  <c r="O1087" i="1"/>
  <c r="K1087" i="1"/>
  <c r="G1087" i="1"/>
  <c r="AE1086" i="1"/>
  <c r="AD1086" i="1"/>
  <c r="AC1086" i="1"/>
  <c r="AB1086" i="1"/>
  <c r="AA1086" i="1" s="1"/>
  <c r="W1086" i="1"/>
  <c r="S1086" i="1"/>
  <c r="O1086" i="1"/>
  <c r="K1086" i="1"/>
  <c r="G1086" i="1"/>
  <c r="AE1085" i="1"/>
  <c r="AD1085" i="1"/>
  <c r="AC1085" i="1"/>
  <c r="AB1085" i="1"/>
  <c r="AA1085" i="1" s="1"/>
  <c r="W1085" i="1"/>
  <c r="S1085" i="1"/>
  <c r="O1085" i="1"/>
  <c r="K1085" i="1"/>
  <c r="G1085" i="1"/>
  <c r="AE1084" i="1"/>
  <c r="AD1084" i="1"/>
  <c r="AC1084" i="1"/>
  <c r="AB1084" i="1"/>
  <c r="AA1084" i="1" s="1"/>
  <c r="W1084" i="1"/>
  <c r="S1084" i="1"/>
  <c r="O1084" i="1"/>
  <c r="K1084" i="1"/>
  <c r="G1084" i="1"/>
  <c r="AI1083" i="1"/>
  <c r="AH1083" i="1"/>
  <c r="AG1083" i="1"/>
  <c r="AF1083" i="1"/>
  <c r="AE1083" i="1"/>
  <c r="Z1083" i="1"/>
  <c r="AD1083" i="1" s="1"/>
  <c r="Y1083" i="1"/>
  <c r="AC1083" i="1" s="1"/>
  <c r="X1083" i="1"/>
  <c r="AB1083" i="1" s="1"/>
  <c r="W1083" i="1"/>
  <c r="V1083" i="1"/>
  <c r="U1083" i="1"/>
  <c r="T1083" i="1"/>
  <c r="S1083" i="1"/>
  <c r="Q1083" i="1"/>
  <c r="P1083" i="1"/>
  <c r="O1083" i="1"/>
  <c r="N1083" i="1"/>
  <c r="M1083" i="1"/>
  <c r="L1083" i="1"/>
  <c r="K1083" i="1"/>
  <c r="J1083" i="1"/>
  <c r="I1083" i="1"/>
  <c r="H1083" i="1"/>
  <c r="G1083" i="1"/>
  <c r="F1083" i="1"/>
  <c r="E1083" i="1"/>
  <c r="D1083" i="1"/>
  <c r="C1083" i="1"/>
  <c r="AE1082" i="1"/>
  <c r="AD1082" i="1"/>
  <c r="AC1082" i="1"/>
  <c r="AB1082" i="1"/>
  <c r="AA1082" i="1" s="1"/>
  <c r="W1082" i="1"/>
  <c r="S1082" i="1"/>
  <c r="O1082" i="1"/>
  <c r="K1082" i="1"/>
  <c r="G1082" i="1"/>
  <c r="AE1081" i="1"/>
  <c r="AD1081" i="1"/>
  <c r="AC1081" i="1"/>
  <c r="AB1081" i="1"/>
  <c r="AA1081" i="1" s="1"/>
  <c r="W1081" i="1"/>
  <c r="S1081" i="1"/>
  <c r="O1081" i="1"/>
  <c r="K1081" i="1"/>
  <c r="G1081" i="1"/>
  <c r="AE1080" i="1"/>
  <c r="AD1080" i="1"/>
  <c r="AC1080" i="1"/>
  <c r="AB1080" i="1"/>
  <c r="AA1080" i="1" s="1"/>
  <c r="W1080" i="1"/>
  <c r="S1080" i="1"/>
  <c r="O1080" i="1"/>
  <c r="K1080" i="1"/>
  <c r="G1080" i="1"/>
  <c r="AE1079" i="1"/>
  <c r="AD1079" i="1"/>
  <c r="AC1079" i="1"/>
  <c r="AB1079" i="1"/>
  <c r="AA1079" i="1" s="1"/>
  <c r="W1079" i="1"/>
  <c r="S1079" i="1"/>
  <c r="O1079" i="1"/>
  <c r="K1079" i="1"/>
  <c r="G1079" i="1"/>
  <c r="AI1078" i="1"/>
  <c r="AH1078" i="1"/>
  <c r="AG1078" i="1"/>
  <c r="AF1078" i="1"/>
  <c r="AE1078" i="1"/>
  <c r="Z1078" i="1"/>
  <c r="AD1078" i="1" s="1"/>
  <c r="Y1078" i="1"/>
  <c r="AC1078" i="1" s="1"/>
  <c r="X1078" i="1"/>
  <c r="AB1078" i="1" s="1"/>
  <c r="AA1078" i="1" s="1"/>
  <c r="W1078" i="1"/>
  <c r="V1078" i="1"/>
  <c r="U1078" i="1"/>
  <c r="T1078" i="1"/>
  <c r="S1078" i="1"/>
  <c r="R1078" i="1"/>
  <c r="Q1078" i="1"/>
  <c r="P1078" i="1"/>
  <c r="O1078" i="1"/>
  <c r="N1078" i="1"/>
  <c r="M1078" i="1"/>
  <c r="L1078" i="1"/>
  <c r="K1078" i="1"/>
  <c r="J1078" i="1"/>
  <c r="I1078" i="1"/>
  <c r="H1078" i="1"/>
  <c r="G1078" i="1"/>
  <c r="F1078" i="1"/>
  <c r="E1078" i="1"/>
  <c r="D1078" i="1"/>
  <c r="C1078" i="1"/>
  <c r="AE1077" i="1"/>
  <c r="AD1077" i="1"/>
  <c r="AC1077" i="1"/>
  <c r="AB1077" i="1"/>
  <c r="AA1077" i="1"/>
  <c r="W1077" i="1"/>
  <c r="S1077" i="1"/>
  <c r="O1077" i="1"/>
  <c r="K1077" i="1"/>
  <c r="G1077" i="1"/>
  <c r="AE1076" i="1"/>
  <c r="AD1076" i="1"/>
  <c r="AC1076" i="1"/>
  <c r="AB1076" i="1"/>
  <c r="AA1076" i="1"/>
  <c r="W1076" i="1"/>
  <c r="S1076" i="1"/>
  <c r="O1076" i="1"/>
  <c r="K1076" i="1"/>
  <c r="G1076" i="1"/>
  <c r="AE1075" i="1"/>
  <c r="AD1075" i="1"/>
  <c r="AC1075" i="1"/>
  <c r="AB1075" i="1"/>
  <c r="AA1075" i="1"/>
  <c r="W1075" i="1"/>
  <c r="S1075" i="1"/>
  <c r="O1075" i="1"/>
  <c r="K1075" i="1"/>
  <c r="G1075" i="1"/>
  <c r="AE1074" i="1"/>
  <c r="AD1074" i="1"/>
  <c r="AC1074" i="1"/>
  <c r="AB1074" i="1"/>
  <c r="AA1074" i="1"/>
  <c r="W1074" i="1"/>
  <c r="S1074" i="1"/>
  <c r="O1074" i="1"/>
  <c r="K1074" i="1"/>
  <c r="G1074" i="1"/>
  <c r="AI1073" i="1"/>
  <c r="AH1073" i="1"/>
  <c r="AG1073" i="1"/>
  <c r="AF1073" i="1"/>
  <c r="AE1073" i="1"/>
  <c r="Z1073" i="1"/>
  <c r="AD1073" i="1" s="1"/>
  <c r="Y1073" i="1"/>
  <c r="AC1073" i="1" s="1"/>
  <c r="X1073" i="1"/>
  <c r="AB1073" i="1" s="1"/>
  <c r="AA1073" i="1" s="1"/>
  <c r="W1073" i="1"/>
  <c r="V1073" i="1"/>
  <c r="U1073" i="1"/>
  <c r="T1073" i="1"/>
  <c r="S1073" i="1"/>
  <c r="R1073" i="1"/>
  <c r="Q1073" i="1"/>
  <c r="P1073" i="1"/>
  <c r="O1073" i="1"/>
  <c r="N1073" i="1"/>
  <c r="M1073" i="1"/>
  <c r="L1073" i="1"/>
  <c r="K1073" i="1"/>
  <c r="J1073" i="1"/>
  <c r="I1073" i="1"/>
  <c r="H1073" i="1"/>
  <c r="G1073" i="1"/>
  <c r="F1073" i="1"/>
  <c r="E1073" i="1"/>
  <c r="D1073" i="1"/>
  <c r="C1073" i="1"/>
  <c r="AE1072" i="1"/>
  <c r="AD1072" i="1"/>
  <c r="AC1072" i="1"/>
  <c r="AB1072" i="1"/>
  <c r="AA1072" i="1" s="1"/>
  <c r="W1072" i="1"/>
  <c r="S1072" i="1"/>
  <c r="O1072" i="1"/>
  <c r="K1072" i="1"/>
  <c r="G1072" i="1"/>
  <c r="AE1071" i="1"/>
  <c r="AD1071" i="1"/>
  <c r="AC1071" i="1"/>
  <c r="AB1071" i="1"/>
  <c r="AA1071" i="1" s="1"/>
  <c r="W1071" i="1"/>
  <c r="S1071" i="1"/>
  <c r="O1071" i="1"/>
  <c r="K1071" i="1"/>
  <c r="G1071" i="1"/>
  <c r="AE1070" i="1"/>
  <c r="AD1070" i="1"/>
  <c r="AC1070" i="1"/>
  <c r="AB1070" i="1"/>
  <c r="AA1070" i="1" s="1"/>
  <c r="W1070" i="1"/>
  <c r="S1070" i="1"/>
  <c r="O1070" i="1"/>
  <c r="K1070" i="1"/>
  <c r="G1070" i="1"/>
  <c r="AE1069" i="1"/>
  <c r="AD1069" i="1"/>
  <c r="AC1069" i="1"/>
  <c r="AB1069" i="1"/>
  <c r="AA1069" i="1" s="1"/>
  <c r="W1069" i="1"/>
  <c r="S1069" i="1"/>
  <c r="O1069" i="1"/>
  <c r="K1069" i="1"/>
  <c r="G1069" i="1"/>
  <c r="AI1068" i="1"/>
  <c r="AH1068" i="1"/>
  <c r="AG1068" i="1"/>
  <c r="AF1068" i="1"/>
  <c r="AE1068" i="1"/>
  <c r="Z1068" i="1"/>
  <c r="AD1068" i="1" s="1"/>
  <c r="Y1068" i="1"/>
  <c r="AC1068" i="1" s="1"/>
  <c r="X1068" i="1"/>
  <c r="AB1068" i="1" s="1"/>
  <c r="AA1068" i="1" s="1"/>
  <c r="W1068" i="1"/>
  <c r="V1068" i="1"/>
  <c r="U1068" i="1"/>
  <c r="T1068" i="1"/>
  <c r="S1068" i="1"/>
  <c r="R1068" i="1"/>
  <c r="Q1068" i="1"/>
  <c r="P1068" i="1"/>
  <c r="O1068" i="1"/>
  <c r="N1068" i="1"/>
  <c r="M1068" i="1"/>
  <c r="L1068" i="1"/>
  <c r="K1068" i="1"/>
  <c r="J1068" i="1"/>
  <c r="I1068" i="1"/>
  <c r="H1068" i="1"/>
  <c r="G1068" i="1"/>
  <c r="F1068" i="1"/>
  <c r="E1068" i="1"/>
  <c r="D1068" i="1"/>
  <c r="C1068" i="1"/>
  <c r="AE1067" i="1"/>
  <c r="AD1067" i="1"/>
  <c r="AC1067" i="1"/>
  <c r="AB1067" i="1"/>
  <c r="AA1067" i="1"/>
  <c r="W1067" i="1"/>
  <c r="S1067" i="1"/>
  <c r="O1067" i="1"/>
  <c r="K1067" i="1"/>
  <c r="G1067" i="1"/>
  <c r="AE1066" i="1"/>
  <c r="AD1066" i="1"/>
  <c r="AC1066" i="1"/>
  <c r="AB1066" i="1"/>
  <c r="AA1066" i="1"/>
  <c r="W1066" i="1"/>
  <c r="S1066" i="1"/>
  <c r="O1066" i="1"/>
  <c r="K1066" i="1"/>
  <c r="G1066" i="1"/>
  <c r="AE1065" i="1"/>
  <c r="AD1065" i="1"/>
  <c r="AC1065" i="1"/>
  <c r="AB1065" i="1"/>
  <c r="AA1065" i="1"/>
  <c r="W1065" i="1"/>
  <c r="S1065" i="1"/>
  <c r="O1065" i="1"/>
  <c r="K1065" i="1"/>
  <c r="G1065" i="1"/>
  <c r="AE1064" i="1"/>
  <c r="AD1064" i="1"/>
  <c r="AC1064" i="1"/>
  <c r="AB1064" i="1"/>
  <c r="AA1064" i="1"/>
  <c r="W1064" i="1"/>
  <c r="S1064" i="1"/>
  <c r="O1064" i="1"/>
  <c r="K1064" i="1"/>
  <c r="G1064" i="1"/>
  <c r="AI1063" i="1"/>
  <c r="AH1063" i="1"/>
  <c r="AG1063" i="1"/>
  <c r="AF1063" i="1"/>
  <c r="AE1063" i="1"/>
  <c r="Z1063" i="1"/>
  <c r="AD1063" i="1" s="1"/>
  <c r="Y1063" i="1"/>
  <c r="AC1063" i="1" s="1"/>
  <c r="X1063" i="1"/>
  <c r="AB1063" i="1" s="1"/>
  <c r="AA1063" i="1" s="1"/>
  <c r="W1063" i="1"/>
  <c r="V1063" i="1"/>
  <c r="U1063" i="1"/>
  <c r="T1063" i="1"/>
  <c r="S1063" i="1"/>
  <c r="R1063" i="1"/>
  <c r="Q1063" i="1"/>
  <c r="P1063" i="1"/>
  <c r="O1063" i="1"/>
  <c r="N1063" i="1"/>
  <c r="M1063" i="1"/>
  <c r="L1063" i="1"/>
  <c r="K1063" i="1"/>
  <c r="J1063" i="1"/>
  <c r="I1063" i="1"/>
  <c r="H1063" i="1"/>
  <c r="G1063" i="1"/>
  <c r="F1063" i="1"/>
  <c r="E1063" i="1"/>
  <c r="D1063" i="1"/>
  <c r="C1063" i="1"/>
  <c r="AE1062" i="1"/>
  <c r="AD1062" i="1"/>
  <c r="AC1062" i="1"/>
  <c r="AB1062" i="1"/>
  <c r="AA1062" i="1" s="1"/>
  <c r="W1062" i="1"/>
  <c r="S1062" i="1"/>
  <c r="O1062" i="1"/>
  <c r="K1062" i="1"/>
  <c r="G1062" i="1"/>
  <c r="AE1061" i="1"/>
  <c r="AD1061" i="1"/>
  <c r="AC1061" i="1"/>
  <c r="AB1061" i="1"/>
  <c r="AA1061" i="1" s="1"/>
  <c r="W1061" i="1"/>
  <c r="S1061" i="1"/>
  <c r="O1061" i="1"/>
  <c r="K1061" i="1"/>
  <c r="G1061" i="1"/>
  <c r="AE1060" i="1"/>
  <c r="AB1060" i="1"/>
  <c r="Z1060" i="1"/>
  <c r="AD1060" i="1" s="1"/>
  <c r="Y1060" i="1"/>
  <c r="AC1060" i="1" s="1"/>
  <c r="W1060" i="1"/>
  <c r="S1060" i="1"/>
  <c r="O1060" i="1"/>
  <c r="K1060" i="1"/>
  <c r="G1060" i="1"/>
  <c r="AE1059" i="1"/>
  <c r="AD1059" i="1"/>
  <c r="AC1059" i="1"/>
  <c r="AB1059" i="1"/>
  <c r="AA1059" i="1" s="1"/>
  <c r="W1059" i="1"/>
  <c r="S1059" i="1"/>
  <c r="O1059" i="1"/>
  <c r="K1059" i="1"/>
  <c r="G1059" i="1"/>
  <c r="AI1058" i="1"/>
  <c r="AH1058" i="1"/>
  <c r="AG1058" i="1"/>
  <c r="AF1058" i="1"/>
  <c r="AE1058" i="1"/>
  <c r="Z1058" i="1"/>
  <c r="AD1058" i="1" s="1"/>
  <c r="Y1058" i="1"/>
  <c r="AC1058" i="1" s="1"/>
  <c r="X1058" i="1"/>
  <c r="AB1058" i="1" s="1"/>
  <c r="AA1058" i="1" s="1"/>
  <c r="W1058" i="1"/>
  <c r="V1058" i="1"/>
  <c r="U1058" i="1"/>
  <c r="T1058" i="1"/>
  <c r="S1058" i="1"/>
  <c r="R1058" i="1"/>
  <c r="Q1058" i="1"/>
  <c r="P1058" i="1"/>
  <c r="O1058" i="1"/>
  <c r="N1058" i="1"/>
  <c r="M1058" i="1"/>
  <c r="L1058" i="1"/>
  <c r="K1058" i="1"/>
  <c r="J1058" i="1"/>
  <c r="I1058" i="1"/>
  <c r="H1058" i="1"/>
  <c r="G1058" i="1"/>
  <c r="F1058" i="1"/>
  <c r="E1058" i="1"/>
  <c r="D1058" i="1"/>
  <c r="C1058" i="1"/>
  <c r="AE1057" i="1"/>
  <c r="Z1057" i="1"/>
  <c r="AD1057" i="1" s="1"/>
  <c r="Y1057" i="1"/>
  <c r="AC1057" i="1" s="1"/>
  <c r="X1057" i="1"/>
  <c r="AB1057" i="1" s="1"/>
  <c r="W1057" i="1"/>
  <c r="V1057" i="1"/>
  <c r="U1057" i="1"/>
  <c r="T1057" i="1"/>
  <c r="S1057" i="1"/>
  <c r="O1057" i="1"/>
  <c r="I1057" i="1"/>
  <c r="G1057" i="1" s="1"/>
  <c r="AE1056" i="1"/>
  <c r="AD1056" i="1"/>
  <c r="AB1056" i="1"/>
  <c r="O1056" i="1"/>
  <c r="I1056" i="1"/>
  <c r="AC1056" i="1" s="1"/>
  <c r="AA1056" i="1" s="1"/>
  <c r="AE1055" i="1"/>
  <c r="AD1055" i="1"/>
  <c r="AB1055" i="1"/>
  <c r="O1055" i="1"/>
  <c r="I1055" i="1"/>
  <c r="AC1055" i="1" s="1"/>
  <c r="AA1055" i="1" s="1"/>
  <c r="G1055" i="1"/>
  <c r="AE1054" i="1"/>
  <c r="AD1054" i="1"/>
  <c r="AB1054" i="1"/>
  <c r="O1054" i="1"/>
  <c r="I1054" i="1"/>
  <c r="AC1054" i="1" s="1"/>
  <c r="G1054" i="1"/>
  <c r="D1054" i="1"/>
  <c r="AE1053" i="1"/>
  <c r="AD1053" i="1"/>
  <c r="AC1053" i="1"/>
  <c r="AB1053" i="1"/>
  <c r="AA1053" i="1"/>
  <c r="W1053" i="1"/>
  <c r="S1053" i="1"/>
  <c r="O1053" i="1"/>
  <c r="K1053" i="1"/>
  <c r="G1053" i="1"/>
  <c r="D1053" i="1"/>
  <c r="AE1052" i="1"/>
  <c r="Z1052" i="1"/>
  <c r="AD1052" i="1" s="1"/>
  <c r="Y1052" i="1"/>
  <c r="AC1052" i="1" s="1"/>
  <c r="X1052" i="1"/>
  <c r="W1052" i="1" s="1"/>
  <c r="V1052" i="1"/>
  <c r="U1052" i="1"/>
  <c r="T1052" i="1"/>
  <c r="S1052" i="1" s="1"/>
  <c r="O1052" i="1"/>
  <c r="I1052" i="1"/>
  <c r="G1052" i="1"/>
  <c r="AE1051" i="1"/>
  <c r="AD1051" i="1"/>
  <c r="AB1051" i="1"/>
  <c r="O1051" i="1"/>
  <c r="I1051" i="1"/>
  <c r="AC1051" i="1" s="1"/>
  <c r="G1051" i="1"/>
  <c r="AE1050" i="1"/>
  <c r="AD1050" i="1"/>
  <c r="AB1050" i="1"/>
  <c r="O1050" i="1"/>
  <c r="I1050" i="1"/>
  <c r="AC1050" i="1" s="1"/>
  <c r="G1050" i="1"/>
  <c r="AE1049" i="1"/>
  <c r="AD1049" i="1"/>
  <c r="AB1049" i="1"/>
  <c r="O1049" i="1"/>
  <c r="I1049" i="1"/>
  <c r="AC1049" i="1" s="1"/>
  <c r="G1049" i="1"/>
  <c r="D1049" i="1"/>
  <c r="AE1048" i="1"/>
  <c r="AD1048" i="1"/>
  <c r="AC1048" i="1"/>
  <c r="AB1048" i="1"/>
  <c r="AA1048" i="1"/>
  <c r="W1048" i="1"/>
  <c r="S1048" i="1"/>
  <c r="O1048" i="1"/>
  <c r="K1048" i="1"/>
  <c r="G1048" i="1"/>
  <c r="D1048" i="1"/>
  <c r="AE1047" i="1"/>
  <c r="Z1047" i="1"/>
  <c r="AD1047" i="1" s="1"/>
  <c r="Y1047" i="1"/>
  <c r="AC1047" i="1" s="1"/>
  <c r="X1047" i="1"/>
  <c r="W1047" i="1" s="1"/>
  <c r="V1047" i="1"/>
  <c r="U1047" i="1"/>
  <c r="T1047" i="1"/>
  <c r="S1047" i="1" s="1"/>
  <c r="O1047" i="1"/>
  <c r="I1047" i="1"/>
  <c r="G1047" i="1"/>
  <c r="AE1046" i="1"/>
  <c r="AD1046" i="1"/>
  <c r="AB1046" i="1"/>
  <c r="O1046" i="1"/>
  <c r="I1046" i="1"/>
  <c r="AC1046" i="1" s="1"/>
  <c r="G1046" i="1"/>
  <c r="AE1045" i="1"/>
  <c r="AD1045" i="1"/>
  <c r="AB1045" i="1"/>
  <c r="O1045" i="1"/>
  <c r="I1045" i="1"/>
  <c r="AC1045" i="1" s="1"/>
  <c r="G1045" i="1"/>
  <c r="AE1044" i="1"/>
  <c r="AD1044" i="1"/>
  <c r="AB1044" i="1"/>
  <c r="O1044" i="1"/>
  <c r="I1044" i="1"/>
  <c r="AC1044" i="1" s="1"/>
  <c r="G1044" i="1"/>
  <c r="D1044" i="1"/>
  <c r="AE1043" i="1"/>
  <c r="AD1043" i="1"/>
  <c r="AC1043" i="1"/>
  <c r="AB1043" i="1"/>
  <c r="AA1043" i="1"/>
  <c r="W1043" i="1"/>
  <c r="S1043" i="1"/>
  <c r="O1043" i="1"/>
  <c r="K1043" i="1"/>
  <c r="G1043" i="1"/>
  <c r="D1043" i="1"/>
  <c r="AE1042" i="1"/>
  <c r="Z1042" i="1"/>
  <c r="AD1042" i="1" s="1"/>
  <c r="Y1042" i="1"/>
  <c r="AC1042" i="1" s="1"/>
  <c r="X1042" i="1"/>
  <c r="W1042" i="1" s="1"/>
  <c r="V1042" i="1"/>
  <c r="U1042" i="1"/>
  <c r="T1042" i="1"/>
  <c r="S1042" i="1" s="1"/>
  <c r="O1042" i="1"/>
  <c r="I1042" i="1"/>
  <c r="G1042" i="1"/>
  <c r="AE1041" i="1"/>
  <c r="AD1041" i="1"/>
  <c r="AB1041" i="1"/>
  <c r="O1041" i="1"/>
  <c r="I1041" i="1"/>
  <c r="AC1041" i="1" s="1"/>
  <c r="G1041" i="1"/>
  <c r="AE1040" i="1"/>
  <c r="AD1040" i="1"/>
  <c r="AB1040" i="1"/>
  <c r="O1040" i="1"/>
  <c r="I1040" i="1"/>
  <c r="AC1040" i="1" s="1"/>
  <c r="G1040" i="1"/>
  <c r="AE1039" i="1"/>
  <c r="AD1039" i="1"/>
  <c r="AB1039" i="1"/>
  <c r="O1039" i="1"/>
  <c r="I1039" i="1"/>
  <c r="AC1039" i="1" s="1"/>
  <c r="G1039" i="1"/>
  <c r="D1039" i="1"/>
  <c r="AE1038" i="1"/>
  <c r="AD1038" i="1"/>
  <c r="AC1038" i="1"/>
  <c r="AB1038" i="1"/>
  <c r="AA1038" i="1"/>
  <c r="W1038" i="1"/>
  <c r="S1038" i="1"/>
  <c r="O1038" i="1"/>
  <c r="K1038" i="1"/>
  <c r="G1038" i="1"/>
  <c r="D1038" i="1"/>
  <c r="AE1037" i="1"/>
  <c r="Z1037" i="1"/>
  <c r="AD1037" i="1" s="1"/>
  <c r="Y1037" i="1"/>
  <c r="AC1037" i="1" s="1"/>
  <c r="X1037" i="1"/>
  <c r="W1037" i="1" s="1"/>
  <c r="V1037" i="1"/>
  <c r="U1037" i="1"/>
  <c r="T1037" i="1"/>
  <c r="S1037" i="1" s="1"/>
  <c r="O1037" i="1"/>
  <c r="I1037" i="1"/>
  <c r="G1037" i="1"/>
  <c r="AE1036" i="1"/>
  <c r="AD1036" i="1"/>
  <c r="AB1036" i="1"/>
  <c r="O1036" i="1"/>
  <c r="I1036" i="1"/>
  <c r="AC1036" i="1" s="1"/>
  <c r="G1036" i="1"/>
  <c r="AE1035" i="1"/>
  <c r="AD1035" i="1"/>
  <c r="AB1035" i="1"/>
  <c r="O1035" i="1"/>
  <c r="I1035" i="1"/>
  <c r="AC1035" i="1" s="1"/>
  <c r="G1035" i="1"/>
  <c r="AE1034" i="1"/>
  <c r="AD1034" i="1"/>
  <c r="AB1034" i="1"/>
  <c r="O1034" i="1"/>
  <c r="I1034" i="1"/>
  <c r="AC1034" i="1" s="1"/>
  <c r="G1034" i="1"/>
  <c r="D1034" i="1"/>
  <c r="AE1033" i="1"/>
  <c r="AD1033" i="1"/>
  <c r="AC1033" i="1"/>
  <c r="AB1033" i="1"/>
  <c r="AA1033" i="1"/>
  <c r="W1033" i="1"/>
  <c r="S1033" i="1"/>
  <c r="O1033" i="1"/>
  <c r="K1033" i="1"/>
  <c r="G1033" i="1"/>
  <c r="D1033" i="1"/>
  <c r="AE1032" i="1"/>
  <c r="Z1032" i="1"/>
  <c r="AD1032" i="1" s="1"/>
  <c r="Y1032" i="1"/>
  <c r="AC1032" i="1" s="1"/>
  <c r="X1032" i="1"/>
  <c r="W1032" i="1" s="1"/>
  <c r="V1032" i="1"/>
  <c r="U1032" i="1"/>
  <c r="T1032" i="1"/>
  <c r="S1032" i="1" s="1"/>
  <c r="O1032" i="1"/>
  <c r="I1032" i="1"/>
  <c r="G1032" i="1"/>
  <c r="AE1031" i="1"/>
  <c r="AD1031" i="1"/>
  <c r="AB1031" i="1"/>
  <c r="O1031" i="1"/>
  <c r="I1031" i="1"/>
  <c r="AC1031" i="1" s="1"/>
  <c r="G1031" i="1"/>
  <c r="AE1030" i="1"/>
  <c r="AD1030" i="1"/>
  <c r="AB1030" i="1"/>
  <c r="O1030" i="1"/>
  <c r="I1030" i="1"/>
  <c r="AC1030" i="1" s="1"/>
  <c r="G1030" i="1"/>
  <c r="AE1029" i="1"/>
  <c r="AD1029" i="1"/>
  <c r="AB1029" i="1"/>
  <c r="O1029" i="1"/>
  <c r="I1029" i="1"/>
  <c r="AC1029" i="1" s="1"/>
  <c r="G1029" i="1"/>
  <c r="D1029" i="1"/>
  <c r="AE1028" i="1"/>
  <c r="AD1028" i="1"/>
  <c r="AC1028" i="1"/>
  <c r="AB1028" i="1"/>
  <c r="AA1028" i="1"/>
  <c r="W1028" i="1"/>
  <c r="S1028" i="1"/>
  <c r="O1028" i="1"/>
  <c r="K1028" i="1"/>
  <c r="G1028" i="1"/>
  <c r="D1028" i="1"/>
  <c r="AE1027" i="1"/>
  <c r="Z1027" i="1"/>
  <c r="AD1027" i="1" s="1"/>
  <c r="Y1027" i="1"/>
  <c r="AC1027" i="1" s="1"/>
  <c r="X1027" i="1"/>
  <c r="W1027" i="1" s="1"/>
  <c r="V1027" i="1"/>
  <c r="U1027" i="1"/>
  <c r="T1027" i="1"/>
  <c r="S1027" i="1" s="1"/>
  <c r="O1027" i="1"/>
  <c r="I1027" i="1"/>
  <c r="G1027" i="1"/>
  <c r="AE1026" i="1"/>
  <c r="AD1026" i="1"/>
  <c r="AB1026" i="1"/>
  <c r="O1026" i="1"/>
  <c r="I1026" i="1"/>
  <c r="AC1026" i="1" s="1"/>
  <c r="G1026" i="1"/>
  <c r="AE1025" i="1"/>
  <c r="AD1025" i="1"/>
  <c r="AB1025" i="1"/>
  <c r="O1025" i="1"/>
  <c r="I1025" i="1"/>
  <c r="AC1025" i="1" s="1"/>
  <c r="G1025" i="1"/>
  <c r="AE1024" i="1"/>
  <c r="AD1024" i="1"/>
  <c r="AB1024" i="1"/>
  <c r="O1024" i="1"/>
  <c r="I1024" i="1"/>
  <c r="AC1024" i="1" s="1"/>
  <c r="G1024" i="1"/>
  <c r="D1024" i="1"/>
  <c r="AE1023" i="1"/>
  <c r="AD1023" i="1"/>
  <c r="AC1023" i="1"/>
  <c r="AB1023" i="1"/>
  <c r="AA1023" i="1"/>
  <c r="W1023" i="1"/>
  <c r="S1023" i="1"/>
  <c r="O1023" i="1"/>
  <c r="K1023" i="1"/>
  <c r="G1023" i="1"/>
  <c r="D1023" i="1"/>
  <c r="AE1022" i="1"/>
  <c r="AB1022" i="1"/>
  <c r="Z1022" i="1"/>
  <c r="AD1022" i="1" s="1"/>
  <c r="Y1022" i="1"/>
  <c r="X1022" i="1"/>
  <c r="W1022" i="1"/>
  <c r="V1022" i="1"/>
  <c r="U1022" i="1"/>
  <c r="T1022" i="1"/>
  <c r="S1022" i="1"/>
  <c r="O1022" i="1"/>
  <c r="I1022" i="1"/>
  <c r="G1022" i="1" s="1"/>
  <c r="AE1021" i="1"/>
  <c r="AD1021" i="1"/>
  <c r="AB1021" i="1"/>
  <c r="O1021" i="1"/>
  <c r="I1021" i="1"/>
  <c r="AC1021" i="1" s="1"/>
  <c r="AA1021" i="1" s="1"/>
  <c r="AE1020" i="1"/>
  <c r="AD1020" i="1"/>
  <c r="AB1020" i="1"/>
  <c r="O1020" i="1"/>
  <c r="I1020" i="1"/>
  <c r="AC1020" i="1" s="1"/>
  <c r="AA1020" i="1" s="1"/>
  <c r="AE1019" i="1"/>
  <c r="AD1019" i="1"/>
  <c r="AB1019" i="1"/>
  <c r="O1019" i="1"/>
  <c r="I1019" i="1"/>
  <c r="AC1019" i="1" s="1"/>
  <c r="AA1019" i="1" s="1"/>
  <c r="D1019" i="1"/>
  <c r="D1018" i="1" s="1"/>
  <c r="AE1018" i="1"/>
  <c r="AD1018" i="1"/>
  <c r="AC1018" i="1"/>
  <c r="AB1018" i="1"/>
  <c r="AA1018" i="1" s="1"/>
  <c r="W1018" i="1"/>
  <c r="S1018" i="1"/>
  <c r="O1018" i="1"/>
  <c r="K1018" i="1"/>
  <c r="G1018" i="1"/>
  <c r="AE1017" i="1"/>
  <c r="Z1017" i="1"/>
  <c r="AD1017" i="1" s="1"/>
  <c r="Y1017" i="1"/>
  <c r="AC1017" i="1" s="1"/>
  <c r="X1017" i="1"/>
  <c r="AB1017" i="1" s="1"/>
  <c r="AA1017" i="1" s="1"/>
  <c r="W1017" i="1"/>
  <c r="V1017" i="1"/>
  <c r="U1017" i="1"/>
  <c r="T1017" i="1"/>
  <c r="S1017" i="1"/>
  <c r="O1017" i="1"/>
  <c r="I1017" i="1"/>
  <c r="G1017" i="1" s="1"/>
  <c r="AE1016" i="1"/>
  <c r="AD1016" i="1"/>
  <c r="AB1016" i="1"/>
  <c r="O1016" i="1"/>
  <c r="I1016" i="1"/>
  <c r="AC1016" i="1" s="1"/>
  <c r="AA1016" i="1" s="1"/>
  <c r="AE1015" i="1"/>
  <c r="AD1015" i="1"/>
  <c r="AB1015" i="1"/>
  <c r="O1015" i="1"/>
  <c r="I1015" i="1"/>
  <c r="AC1015" i="1" s="1"/>
  <c r="AA1015" i="1" s="1"/>
  <c r="AE1014" i="1"/>
  <c r="AD1014" i="1"/>
  <c r="AB1014" i="1"/>
  <c r="O1014" i="1"/>
  <c r="I1014" i="1"/>
  <c r="AC1014" i="1" s="1"/>
  <c r="AA1014" i="1" s="1"/>
  <c r="D1014" i="1"/>
  <c r="D1013" i="1" s="1"/>
  <c r="AE1013" i="1"/>
  <c r="AD1013" i="1"/>
  <c r="AC1013" i="1"/>
  <c r="AB1013" i="1"/>
  <c r="AA1013" i="1" s="1"/>
  <c r="W1013" i="1"/>
  <c r="S1013" i="1"/>
  <c r="O1013" i="1"/>
  <c r="K1013" i="1"/>
  <c r="G1013" i="1"/>
  <c r="AE1012" i="1"/>
  <c r="Z1012" i="1"/>
  <c r="AD1012" i="1" s="1"/>
  <c r="Y1012" i="1"/>
  <c r="AC1012" i="1" s="1"/>
  <c r="X1012" i="1"/>
  <c r="AB1012" i="1" s="1"/>
  <c r="AA1012" i="1" s="1"/>
  <c r="W1012" i="1"/>
  <c r="V1012" i="1"/>
  <c r="U1012" i="1"/>
  <c r="T1012" i="1"/>
  <c r="S1012" i="1"/>
  <c r="O1012" i="1"/>
  <c r="I1012" i="1"/>
  <c r="G1012" i="1" s="1"/>
  <c r="AE1011" i="1"/>
  <c r="AD1011" i="1"/>
  <c r="AB1011" i="1"/>
  <c r="O1011" i="1"/>
  <c r="I1011" i="1"/>
  <c r="AC1011" i="1" s="1"/>
  <c r="AA1011" i="1" s="1"/>
  <c r="AE1010" i="1"/>
  <c r="AD1010" i="1"/>
  <c r="AB1010" i="1"/>
  <c r="O1010" i="1"/>
  <c r="I1010" i="1"/>
  <c r="AC1010" i="1" s="1"/>
  <c r="AA1010" i="1" s="1"/>
  <c r="AE1009" i="1"/>
  <c r="AD1009" i="1"/>
  <c r="AB1009" i="1"/>
  <c r="O1009" i="1"/>
  <c r="I1009" i="1"/>
  <c r="AC1009" i="1" s="1"/>
  <c r="AA1009" i="1" s="1"/>
  <c r="D1009" i="1"/>
  <c r="D1008" i="1" s="1"/>
  <c r="D987" i="1" s="1"/>
  <c r="AE1008" i="1"/>
  <c r="AD1008" i="1"/>
  <c r="AC1008" i="1"/>
  <c r="AB1008" i="1"/>
  <c r="AA1008" i="1" s="1"/>
  <c r="W1008" i="1"/>
  <c r="S1008" i="1"/>
  <c r="O1008" i="1"/>
  <c r="K1008" i="1"/>
  <c r="G1008" i="1"/>
  <c r="AE1007" i="1"/>
  <c r="Z1007" i="1"/>
  <c r="AD1007" i="1" s="1"/>
  <c r="Y1007" i="1"/>
  <c r="AC1007" i="1" s="1"/>
  <c r="X1007" i="1"/>
  <c r="AB1007" i="1" s="1"/>
  <c r="AA1007" i="1" s="1"/>
  <c r="W1007" i="1"/>
  <c r="V1007" i="1"/>
  <c r="U1007" i="1"/>
  <c r="T1007" i="1"/>
  <c r="S1007" i="1"/>
  <c r="O1007" i="1"/>
  <c r="I1007" i="1"/>
  <c r="G1007" i="1" s="1"/>
  <c r="AE1006" i="1"/>
  <c r="AD1006" i="1"/>
  <c r="AB1006" i="1"/>
  <c r="O1006" i="1"/>
  <c r="I1006" i="1"/>
  <c r="AC1006" i="1" s="1"/>
  <c r="AA1006" i="1" s="1"/>
  <c r="AE1005" i="1"/>
  <c r="AD1005" i="1"/>
  <c r="AB1005" i="1"/>
  <c r="O1005" i="1"/>
  <c r="I1005" i="1"/>
  <c r="AC1005" i="1" s="1"/>
  <c r="AA1005" i="1" s="1"/>
  <c r="AE1004" i="1"/>
  <c r="AD1004" i="1"/>
  <c r="AB1004" i="1"/>
  <c r="O1004" i="1"/>
  <c r="I1004" i="1"/>
  <c r="AC1004" i="1" s="1"/>
  <c r="AA1004" i="1" s="1"/>
  <c r="D1004" i="1"/>
  <c r="AE1003" i="1"/>
  <c r="AD1003" i="1"/>
  <c r="AC1003" i="1"/>
  <c r="AB1003" i="1"/>
  <c r="AA1003" i="1" s="1"/>
  <c r="W1003" i="1"/>
  <c r="S1003" i="1"/>
  <c r="O1003" i="1"/>
  <c r="K1003" i="1"/>
  <c r="G1003" i="1"/>
  <c r="D1003" i="1"/>
  <c r="AE1002" i="1"/>
  <c r="Z1002" i="1"/>
  <c r="AD1002" i="1" s="1"/>
  <c r="Y1002" i="1"/>
  <c r="AC1002" i="1" s="1"/>
  <c r="X1002" i="1"/>
  <c r="AB1002" i="1" s="1"/>
  <c r="AA1002" i="1" s="1"/>
  <c r="W1002" i="1"/>
  <c r="V1002" i="1"/>
  <c r="U1002" i="1"/>
  <c r="T1002" i="1"/>
  <c r="S1002" i="1"/>
  <c r="O1002" i="1"/>
  <c r="I1002" i="1"/>
  <c r="G1002" i="1" s="1"/>
  <c r="AE1001" i="1"/>
  <c r="AD1001" i="1"/>
  <c r="AB1001" i="1"/>
  <c r="O1001" i="1"/>
  <c r="I1001" i="1"/>
  <c r="AC1001" i="1" s="1"/>
  <c r="AA1001" i="1" s="1"/>
  <c r="AE1000" i="1"/>
  <c r="AD1000" i="1"/>
  <c r="AB1000" i="1"/>
  <c r="O1000" i="1"/>
  <c r="I1000" i="1"/>
  <c r="AC1000" i="1" s="1"/>
  <c r="AA1000" i="1" s="1"/>
  <c r="AE999" i="1"/>
  <c r="AD999" i="1"/>
  <c r="AB999" i="1"/>
  <c r="O999" i="1"/>
  <c r="I999" i="1"/>
  <c r="AC999" i="1" s="1"/>
  <c r="G999" i="1"/>
  <c r="D999" i="1"/>
  <c r="AE998" i="1"/>
  <c r="AD998" i="1"/>
  <c r="AC998" i="1"/>
  <c r="AB998" i="1"/>
  <c r="AA998" i="1"/>
  <c r="W998" i="1"/>
  <c r="S998" i="1"/>
  <c r="O998" i="1"/>
  <c r="K998" i="1"/>
  <c r="G998" i="1"/>
  <c r="D998" i="1"/>
  <c r="AE997" i="1"/>
  <c r="Z997" i="1"/>
  <c r="AD997" i="1" s="1"/>
  <c r="Y997" i="1"/>
  <c r="AC997" i="1" s="1"/>
  <c r="X997" i="1"/>
  <c r="W997" i="1" s="1"/>
  <c r="V997" i="1"/>
  <c r="U997" i="1"/>
  <c r="T997" i="1"/>
  <c r="O997" i="1"/>
  <c r="I997" i="1"/>
  <c r="G997" i="1" s="1"/>
  <c r="AE996" i="1"/>
  <c r="AD996" i="1"/>
  <c r="AB996" i="1"/>
  <c r="O996" i="1"/>
  <c r="I996" i="1"/>
  <c r="AC996" i="1" s="1"/>
  <c r="G996" i="1"/>
  <c r="AE995" i="1"/>
  <c r="AD995" i="1"/>
  <c r="AB995" i="1"/>
  <c r="O995" i="1"/>
  <c r="I995" i="1"/>
  <c r="AC995" i="1" s="1"/>
  <c r="G995" i="1"/>
  <c r="AE994" i="1"/>
  <c r="AD994" i="1"/>
  <c r="AB994" i="1"/>
  <c r="O994" i="1"/>
  <c r="I994" i="1"/>
  <c r="AC994" i="1" s="1"/>
  <c r="G994" i="1"/>
  <c r="D994" i="1"/>
  <c r="AE993" i="1"/>
  <c r="AD993" i="1"/>
  <c r="AC993" i="1"/>
  <c r="AB993" i="1"/>
  <c r="AA993" i="1"/>
  <c r="W993" i="1"/>
  <c r="S993" i="1"/>
  <c r="O993" i="1"/>
  <c r="K993" i="1"/>
  <c r="G993" i="1"/>
  <c r="D993" i="1"/>
  <c r="AE992" i="1"/>
  <c r="Z992" i="1"/>
  <c r="AD992" i="1" s="1"/>
  <c r="Y992" i="1"/>
  <c r="AC992" i="1" s="1"/>
  <c r="X992" i="1"/>
  <c r="AB992" i="1" s="1"/>
  <c r="V992" i="1"/>
  <c r="U992" i="1"/>
  <c r="T992" i="1"/>
  <c r="S992" i="1" s="1"/>
  <c r="O992" i="1"/>
  <c r="I992" i="1"/>
  <c r="G992" i="1"/>
  <c r="D992" i="1"/>
  <c r="AE991" i="1"/>
  <c r="AD991" i="1"/>
  <c r="AB991" i="1"/>
  <c r="O991" i="1"/>
  <c r="I991" i="1"/>
  <c r="AC991" i="1" s="1"/>
  <c r="AA991" i="1" s="1"/>
  <c r="AE990" i="1"/>
  <c r="AD990" i="1"/>
  <c r="AB990" i="1"/>
  <c r="O990" i="1"/>
  <c r="I990" i="1"/>
  <c r="AC990" i="1" s="1"/>
  <c r="AA990" i="1" s="1"/>
  <c r="AE989" i="1"/>
  <c r="AD989" i="1"/>
  <c r="AB989" i="1"/>
  <c r="O989" i="1"/>
  <c r="I989" i="1"/>
  <c r="AC989" i="1" s="1"/>
  <c r="AA989" i="1" s="1"/>
  <c r="D989" i="1"/>
  <c r="AE988" i="1"/>
  <c r="AD988" i="1"/>
  <c r="AC988" i="1"/>
  <c r="AB988" i="1"/>
  <c r="AA988" i="1" s="1"/>
  <c r="W988" i="1"/>
  <c r="S988" i="1"/>
  <c r="O988" i="1"/>
  <c r="K988" i="1"/>
  <c r="G988" i="1"/>
  <c r="D988" i="1"/>
  <c r="AI987" i="1"/>
  <c r="AH987" i="1"/>
  <c r="AG987" i="1"/>
  <c r="AF987" i="1"/>
  <c r="AE987" i="1"/>
  <c r="AD987" i="1"/>
  <c r="AC987" i="1"/>
  <c r="AB987" i="1"/>
  <c r="Z987" i="1"/>
  <c r="Y987" i="1"/>
  <c r="X987" i="1"/>
  <c r="W987" i="1"/>
  <c r="V987" i="1"/>
  <c r="U987" i="1"/>
  <c r="T987" i="1"/>
  <c r="S987" i="1"/>
  <c r="R987" i="1"/>
  <c r="Q987" i="1"/>
  <c r="P987" i="1"/>
  <c r="O987" i="1"/>
  <c r="N987" i="1"/>
  <c r="M987" i="1"/>
  <c r="L987" i="1"/>
  <c r="K987" i="1"/>
  <c r="J987" i="1"/>
  <c r="I987" i="1"/>
  <c r="H987" i="1"/>
  <c r="G987" i="1"/>
  <c r="AM987" i="1" s="1"/>
  <c r="F987" i="1"/>
  <c r="E987" i="1"/>
  <c r="C987" i="1"/>
  <c r="AE986" i="1"/>
  <c r="AD986" i="1"/>
  <c r="AC986" i="1"/>
  <c r="AB986" i="1"/>
  <c r="AA986" i="1" s="1"/>
  <c r="W986" i="1"/>
  <c r="S986" i="1"/>
  <c r="O986" i="1"/>
  <c r="K986" i="1"/>
  <c r="G986" i="1"/>
  <c r="AE985" i="1"/>
  <c r="AD985" i="1"/>
  <c r="AC985" i="1"/>
  <c r="AB985" i="1"/>
  <c r="AA985" i="1" s="1"/>
  <c r="W985" i="1"/>
  <c r="S985" i="1"/>
  <c r="O985" i="1"/>
  <c r="K985" i="1"/>
  <c r="G985" i="1"/>
  <c r="AE984" i="1"/>
  <c r="AD984" i="1"/>
  <c r="AC984" i="1"/>
  <c r="AB984" i="1"/>
  <c r="AA984" i="1" s="1"/>
  <c r="W984" i="1"/>
  <c r="S984" i="1"/>
  <c r="O984" i="1"/>
  <c r="K984" i="1"/>
  <c r="G984" i="1"/>
  <c r="AE983" i="1"/>
  <c r="AD983" i="1"/>
  <c r="AC983" i="1"/>
  <c r="AB983" i="1"/>
  <c r="AA983" i="1" s="1"/>
  <c r="W983" i="1"/>
  <c r="W982" i="1" s="1"/>
  <c r="S983" i="1"/>
  <c r="O983" i="1"/>
  <c r="K983" i="1"/>
  <c r="G983" i="1"/>
  <c r="G982" i="1" s="1"/>
  <c r="AI982" i="1"/>
  <c r="AH982" i="1"/>
  <c r="AG982" i="1"/>
  <c r="AF982" i="1"/>
  <c r="AE982" i="1"/>
  <c r="Z982" i="1"/>
  <c r="AD982" i="1" s="1"/>
  <c r="Y982" i="1"/>
  <c r="AC982" i="1" s="1"/>
  <c r="X982" i="1"/>
  <c r="AB982" i="1" s="1"/>
  <c r="V982" i="1"/>
  <c r="U982" i="1"/>
  <c r="T982" i="1"/>
  <c r="S982" i="1"/>
  <c r="P982" i="1"/>
  <c r="O982" i="1" s="1"/>
  <c r="N982" i="1"/>
  <c r="M982" i="1"/>
  <c r="L982" i="1"/>
  <c r="K982" i="1"/>
  <c r="J982" i="1"/>
  <c r="I982" i="1"/>
  <c r="H982" i="1"/>
  <c r="F982" i="1"/>
  <c r="E982" i="1"/>
  <c r="D982" i="1"/>
  <c r="C982" i="1"/>
  <c r="AE981" i="1"/>
  <c r="AD981" i="1"/>
  <c r="AC981" i="1"/>
  <c r="AB981" i="1"/>
  <c r="AA981" i="1"/>
  <c r="W981" i="1"/>
  <c r="S981" i="1"/>
  <c r="O981" i="1"/>
  <c r="K981" i="1"/>
  <c r="G981" i="1"/>
  <c r="AE980" i="1"/>
  <c r="AD980" i="1"/>
  <c r="AC980" i="1"/>
  <c r="AB980" i="1"/>
  <c r="AA980" i="1"/>
  <c r="W980" i="1"/>
  <c r="S980" i="1"/>
  <c r="O980" i="1"/>
  <c r="K980" i="1"/>
  <c r="G980" i="1"/>
  <c r="AE979" i="1"/>
  <c r="AD979" i="1"/>
  <c r="AC979" i="1"/>
  <c r="AB979" i="1"/>
  <c r="AA979" i="1"/>
  <c r="W979" i="1"/>
  <c r="S979" i="1"/>
  <c r="O979" i="1"/>
  <c r="K979" i="1"/>
  <c r="G979" i="1"/>
  <c r="AE978" i="1"/>
  <c r="AD978" i="1"/>
  <c r="AC978" i="1"/>
  <c r="AB978" i="1"/>
  <c r="AA978" i="1"/>
  <c r="W978" i="1"/>
  <c r="S978" i="1"/>
  <c r="O978" i="1"/>
  <c r="K978" i="1"/>
  <c r="G978" i="1"/>
  <c r="AI977" i="1"/>
  <c r="AH977" i="1"/>
  <c r="AG977" i="1"/>
  <c r="AF977" i="1"/>
  <c r="AE977" i="1"/>
  <c r="Z977" i="1"/>
  <c r="AD977" i="1" s="1"/>
  <c r="Y977" i="1"/>
  <c r="AC977" i="1" s="1"/>
  <c r="X977" i="1"/>
  <c r="AB977" i="1" s="1"/>
  <c r="W977" i="1"/>
  <c r="V977" i="1"/>
  <c r="U977" i="1"/>
  <c r="T977" i="1"/>
  <c r="S977" i="1"/>
  <c r="P977" i="1"/>
  <c r="O977" i="1"/>
  <c r="N977" i="1"/>
  <c r="M977" i="1"/>
  <c r="L977" i="1"/>
  <c r="K977" i="1"/>
  <c r="J977" i="1"/>
  <c r="I977" i="1"/>
  <c r="H977" i="1"/>
  <c r="G977" i="1"/>
  <c r="F977" i="1"/>
  <c r="E977" i="1"/>
  <c r="D977" i="1"/>
  <c r="C977" i="1"/>
  <c r="AE976" i="1"/>
  <c r="AD976" i="1"/>
  <c r="AC976" i="1"/>
  <c r="AB976" i="1"/>
  <c r="AA976" i="1" s="1"/>
  <c r="W976" i="1"/>
  <c r="S976" i="1"/>
  <c r="O976" i="1"/>
  <c r="K976" i="1"/>
  <c r="G976" i="1"/>
  <c r="AE975" i="1"/>
  <c r="AD975" i="1"/>
  <c r="AC975" i="1"/>
  <c r="AB975" i="1"/>
  <c r="AA975" i="1" s="1"/>
  <c r="W975" i="1"/>
  <c r="S975" i="1"/>
  <c r="O975" i="1"/>
  <c r="K975" i="1"/>
  <c r="G975" i="1"/>
  <c r="AE974" i="1"/>
  <c r="AD974" i="1"/>
  <c r="AC974" i="1"/>
  <c r="AB974" i="1"/>
  <c r="AA974" i="1" s="1"/>
  <c r="W974" i="1"/>
  <c r="S974" i="1"/>
  <c r="O974" i="1"/>
  <c r="K974" i="1"/>
  <c r="G974" i="1"/>
  <c r="AE973" i="1"/>
  <c r="AD973" i="1"/>
  <c r="AC973" i="1"/>
  <c r="AB973" i="1"/>
  <c r="AA973" i="1" s="1"/>
  <c r="W973" i="1"/>
  <c r="W972" i="1" s="1"/>
  <c r="S973" i="1"/>
  <c r="O973" i="1"/>
  <c r="K973" i="1"/>
  <c r="G973" i="1"/>
  <c r="AI972" i="1"/>
  <c r="AH972" i="1"/>
  <c r="AG972" i="1"/>
  <c r="AF972" i="1"/>
  <c r="AE972" i="1"/>
  <c r="Z972" i="1"/>
  <c r="AD972" i="1" s="1"/>
  <c r="Y972" i="1"/>
  <c r="AC972" i="1" s="1"/>
  <c r="X972" i="1"/>
  <c r="AB972" i="1" s="1"/>
  <c r="AA972" i="1" s="1"/>
  <c r="V972" i="1"/>
  <c r="U972" i="1"/>
  <c r="T972" i="1"/>
  <c r="S972" i="1"/>
  <c r="R972" i="1"/>
  <c r="P972" i="1"/>
  <c r="O972" i="1"/>
  <c r="N972" i="1"/>
  <c r="M972" i="1"/>
  <c r="L972" i="1"/>
  <c r="K972" i="1"/>
  <c r="J972" i="1"/>
  <c r="I972" i="1"/>
  <c r="H972" i="1"/>
  <c r="G972" i="1"/>
  <c r="F972" i="1"/>
  <c r="E972" i="1"/>
  <c r="D972" i="1"/>
  <c r="C972" i="1"/>
  <c r="AE971" i="1"/>
  <c r="AD971" i="1"/>
  <c r="AC971" i="1"/>
  <c r="AB971" i="1"/>
  <c r="AA971" i="1" s="1"/>
  <c r="W971" i="1"/>
  <c r="S971" i="1"/>
  <c r="O971" i="1"/>
  <c r="K971" i="1"/>
  <c r="G971" i="1"/>
  <c r="AE970" i="1"/>
  <c r="AD970" i="1"/>
  <c r="AC970" i="1"/>
  <c r="AB970" i="1"/>
  <c r="AA970" i="1" s="1"/>
  <c r="W970" i="1"/>
  <c r="S970" i="1"/>
  <c r="O970" i="1"/>
  <c r="K970" i="1"/>
  <c r="G970" i="1"/>
  <c r="AE969" i="1"/>
  <c r="AD969" i="1"/>
  <c r="AC969" i="1"/>
  <c r="AB969" i="1"/>
  <c r="AA969" i="1" s="1"/>
  <c r="W969" i="1"/>
  <c r="S969" i="1"/>
  <c r="R969" i="1"/>
  <c r="Q969" i="1"/>
  <c r="O969" i="1"/>
  <c r="K969" i="1"/>
  <c r="G969" i="1"/>
  <c r="AE968" i="1"/>
  <c r="AD968" i="1"/>
  <c r="AC968" i="1"/>
  <c r="AB968" i="1"/>
  <c r="AA968" i="1" s="1"/>
  <c r="W968" i="1"/>
  <c r="W967" i="1" s="1"/>
  <c r="S968" i="1"/>
  <c r="O968" i="1"/>
  <c r="K968" i="1"/>
  <c r="G968" i="1"/>
  <c r="G967" i="1" s="1"/>
  <c r="AI967" i="1"/>
  <c r="AH967" i="1"/>
  <c r="AG967" i="1"/>
  <c r="AF967" i="1"/>
  <c r="AE967" i="1"/>
  <c r="Z967" i="1"/>
  <c r="AD967" i="1" s="1"/>
  <c r="Y967" i="1"/>
  <c r="AC967" i="1" s="1"/>
  <c r="X967" i="1"/>
  <c r="V967" i="1"/>
  <c r="U967" i="1"/>
  <c r="T967" i="1"/>
  <c r="S967" i="1"/>
  <c r="P967" i="1"/>
  <c r="O967" i="1" s="1"/>
  <c r="N967" i="1"/>
  <c r="M967" i="1"/>
  <c r="L967" i="1"/>
  <c r="K967" i="1"/>
  <c r="J967" i="1"/>
  <c r="I967" i="1"/>
  <c r="H967" i="1"/>
  <c r="AB967" i="1" s="1"/>
  <c r="AA967" i="1" s="1"/>
  <c r="F967" i="1"/>
  <c r="E967" i="1"/>
  <c r="D967" i="1"/>
  <c r="C967" i="1"/>
  <c r="AE966" i="1"/>
  <c r="AD966" i="1"/>
  <c r="AC966" i="1"/>
  <c r="AB966" i="1"/>
  <c r="AA966" i="1"/>
  <c r="W966" i="1"/>
  <c r="S966" i="1"/>
  <c r="O966" i="1"/>
  <c r="K966" i="1"/>
  <c r="G966" i="1"/>
  <c r="AE965" i="1"/>
  <c r="AD965" i="1"/>
  <c r="AC965" i="1"/>
  <c r="AB965" i="1"/>
  <c r="AA965" i="1"/>
  <c r="W965" i="1"/>
  <c r="S965" i="1"/>
  <c r="O965" i="1"/>
  <c r="K965" i="1"/>
  <c r="G965" i="1"/>
  <c r="AE964" i="1"/>
  <c r="AD964" i="1"/>
  <c r="AC964" i="1"/>
  <c r="AB964" i="1"/>
  <c r="AA964" i="1"/>
  <c r="W964" i="1"/>
  <c r="S964" i="1"/>
  <c r="O964" i="1"/>
  <c r="K964" i="1"/>
  <c r="G964" i="1"/>
  <c r="AE963" i="1"/>
  <c r="AD963" i="1"/>
  <c r="AC963" i="1"/>
  <c r="AB963" i="1"/>
  <c r="AA963" i="1"/>
  <c r="W963" i="1"/>
  <c r="S963" i="1"/>
  <c r="O963" i="1"/>
  <c r="K963" i="1"/>
  <c r="G963" i="1"/>
  <c r="AI962" i="1"/>
  <c r="AH962" i="1"/>
  <c r="AG962" i="1"/>
  <c r="AF962" i="1"/>
  <c r="AE962" i="1"/>
  <c r="Z962" i="1"/>
  <c r="AD962" i="1" s="1"/>
  <c r="Y962" i="1"/>
  <c r="AC962" i="1" s="1"/>
  <c r="X962" i="1"/>
  <c r="AB962" i="1" s="1"/>
  <c r="W962" i="1"/>
  <c r="V962" i="1"/>
  <c r="U962" i="1"/>
  <c r="T962" i="1"/>
  <c r="S962" i="1"/>
  <c r="R962" i="1"/>
  <c r="Q962" i="1"/>
  <c r="P962" i="1"/>
  <c r="O962" i="1"/>
  <c r="N962" i="1"/>
  <c r="M962" i="1"/>
  <c r="L962" i="1"/>
  <c r="K962" i="1"/>
  <c r="J962" i="1"/>
  <c r="I962" i="1"/>
  <c r="H962" i="1"/>
  <c r="G962" i="1"/>
  <c r="F962" i="1"/>
  <c r="E962" i="1"/>
  <c r="D962" i="1"/>
  <c r="C962" i="1"/>
  <c r="AE961" i="1"/>
  <c r="AD961" i="1"/>
  <c r="AC961" i="1"/>
  <c r="AB961" i="1"/>
  <c r="AA961" i="1" s="1"/>
  <c r="W961" i="1"/>
  <c r="S961" i="1"/>
  <c r="O961" i="1"/>
  <c r="K961" i="1"/>
  <c r="G961" i="1"/>
  <c r="AE960" i="1"/>
  <c r="AD960" i="1"/>
  <c r="AC960" i="1"/>
  <c r="AB960" i="1"/>
  <c r="AA960" i="1" s="1"/>
  <c r="W960" i="1"/>
  <c r="S960" i="1"/>
  <c r="O960" i="1"/>
  <c r="K960" i="1"/>
  <c r="G960" i="1"/>
  <c r="AE959" i="1"/>
  <c r="AD959" i="1"/>
  <c r="AC959" i="1"/>
  <c r="AB959" i="1"/>
  <c r="AA959" i="1" s="1"/>
  <c r="W959" i="1"/>
  <c r="S959" i="1"/>
  <c r="O959" i="1"/>
  <c r="K959" i="1"/>
  <c r="G959" i="1"/>
  <c r="AE958" i="1"/>
  <c r="AD958" i="1"/>
  <c r="AC958" i="1"/>
  <c r="AB958" i="1"/>
  <c r="AA958" i="1" s="1"/>
  <c r="W958" i="1"/>
  <c r="S958" i="1"/>
  <c r="O958" i="1"/>
  <c r="K958" i="1"/>
  <c r="G958" i="1"/>
  <c r="AI957" i="1"/>
  <c r="AH957" i="1"/>
  <c r="AG957" i="1"/>
  <c r="AF957" i="1"/>
  <c r="AE957" i="1"/>
  <c r="Z957" i="1"/>
  <c r="AD957" i="1" s="1"/>
  <c r="Y957" i="1"/>
  <c r="AC957" i="1" s="1"/>
  <c r="X957" i="1"/>
  <c r="AB957" i="1" s="1"/>
  <c r="AA957" i="1" s="1"/>
  <c r="W957" i="1"/>
  <c r="V957" i="1"/>
  <c r="U957" i="1"/>
  <c r="T957" i="1"/>
  <c r="S957" i="1"/>
  <c r="R957" i="1"/>
  <c r="Q957" i="1"/>
  <c r="P957" i="1"/>
  <c r="O957" i="1"/>
  <c r="N957" i="1"/>
  <c r="M957" i="1"/>
  <c r="L957" i="1"/>
  <c r="K957" i="1"/>
  <c r="J957" i="1"/>
  <c r="I957" i="1"/>
  <c r="H957" i="1"/>
  <c r="G957" i="1"/>
  <c r="F957" i="1"/>
  <c r="E957" i="1"/>
  <c r="D957" i="1"/>
  <c r="C957" i="1"/>
  <c r="AE956" i="1"/>
  <c r="AD956" i="1"/>
  <c r="AC956" i="1"/>
  <c r="AB956" i="1"/>
  <c r="AA956" i="1"/>
  <c r="W956" i="1"/>
  <c r="S956" i="1"/>
  <c r="O956" i="1"/>
  <c r="K956" i="1"/>
  <c r="G956" i="1"/>
  <c r="AE955" i="1"/>
  <c r="AD955" i="1"/>
  <c r="AC955" i="1"/>
  <c r="AB955" i="1"/>
  <c r="AA955" i="1"/>
  <c r="W955" i="1"/>
  <c r="S955" i="1"/>
  <c r="R955" i="1"/>
  <c r="O955" i="1"/>
  <c r="K955" i="1"/>
  <c r="G955" i="1"/>
  <c r="AE954" i="1"/>
  <c r="AD954" i="1"/>
  <c r="AC954" i="1"/>
  <c r="AB954" i="1"/>
  <c r="AA954" i="1" s="1"/>
  <c r="W954" i="1"/>
  <c r="S954" i="1"/>
  <c r="O954" i="1"/>
  <c r="K954" i="1"/>
  <c r="G954" i="1"/>
  <c r="AE953" i="1"/>
  <c r="AD953" i="1"/>
  <c r="AC953" i="1"/>
  <c r="AB953" i="1"/>
  <c r="AA953" i="1" s="1"/>
  <c r="W953" i="1"/>
  <c r="S953" i="1"/>
  <c r="O953" i="1"/>
  <c r="K953" i="1"/>
  <c r="G953" i="1"/>
  <c r="AH952" i="1"/>
  <c r="AG952" i="1"/>
  <c r="AF952" i="1"/>
  <c r="AE952" i="1"/>
  <c r="Z952" i="1"/>
  <c r="AD952" i="1" s="1"/>
  <c r="Y952" i="1"/>
  <c r="AC952" i="1" s="1"/>
  <c r="X952" i="1"/>
  <c r="AB952" i="1" s="1"/>
  <c r="W952" i="1"/>
  <c r="V952" i="1"/>
  <c r="U952" i="1"/>
  <c r="T952" i="1"/>
  <c r="S952" i="1"/>
  <c r="R952" i="1"/>
  <c r="Q952" i="1"/>
  <c r="P952" i="1"/>
  <c r="O952" i="1"/>
  <c r="N952" i="1"/>
  <c r="M952" i="1"/>
  <c r="L952" i="1"/>
  <c r="K952" i="1"/>
  <c r="J952" i="1"/>
  <c r="I952" i="1"/>
  <c r="H952" i="1"/>
  <c r="G952" i="1"/>
  <c r="F952" i="1"/>
  <c r="E952" i="1"/>
  <c r="D952" i="1"/>
  <c r="C952" i="1"/>
  <c r="AE951" i="1"/>
  <c r="AD951" i="1"/>
  <c r="AC951" i="1"/>
  <c r="AB951" i="1"/>
  <c r="AA951" i="1" s="1"/>
  <c r="W951" i="1"/>
  <c r="S951" i="1"/>
  <c r="O951" i="1"/>
  <c r="K951" i="1"/>
  <c r="G951" i="1"/>
  <c r="AE950" i="1"/>
  <c r="AD950" i="1"/>
  <c r="AC950" i="1"/>
  <c r="AB950" i="1"/>
  <c r="AA950" i="1" s="1"/>
  <c r="W950" i="1"/>
  <c r="S950" i="1"/>
  <c r="O950" i="1"/>
  <c r="K950" i="1"/>
  <c r="G950" i="1"/>
  <c r="AE949" i="1"/>
  <c r="AD949" i="1"/>
  <c r="AC949" i="1"/>
  <c r="AB949" i="1"/>
  <c r="AA949" i="1" s="1"/>
  <c r="W949" i="1"/>
  <c r="S949" i="1"/>
  <c r="O949" i="1"/>
  <c r="K949" i="1"/>
  <c r="G949" i="1"/>
  <c r="AE948" i="1"/>
  <c r="AD948" i="1"/>
  <c r="AC948" i="1"/>
  <c r="AB948" i="1"/>
  <c r="AA948" i="1" s="1"/>
  <c r="W948" i="1"/>
  <c r="S948" i="1"/>
  <c r="O948" i="1"/>
  <c r="K948" i="1"/>
  <c r="G948" i="1"/>
  <c r="AH947" i="1"/>
  <c r="AG947" i="1"/>
  <c r="AF947" i="1"/>
  <c r="AE947" i="1"/>
  <c r="Z947" i="1"/>
  <c r="AD947" i="1" s="1"/>
  <c r="Y947" i="1"/>
  <c r="AC947" i="1" s="1"/>
  <c r="X947" i="1"/>
  <c r="AB947" i="1" s="1"/>
  <c r="AA947" i="1" s="1"/>
  <c r="W947" i="1"/>
  <c r="V947" i="1"/>
  <c r="U947" i="1"/>
  <c r="T947" i="1"/>
  <c r="S947" i="1"/>
  <c r="R947" i="1"/>
  <c r="Q947" i="1"/>
  <c r="P947" i="1"/>
  <c r="O947" i="1"/>
  <c r="N947" i="1"/>
  <c r="M947" i="1"/>
  <c r="L947" i="1"/>
  <c r="K947" i="1"/>
  <c r="J947" i="1"/>
  <c r="I947" i="1"/>
  <c r="H947" i="1"/>
  <c r="G947" i="1"/>
  <c r="F947" i="1"/>
  <c r="E947" i="1"/>
  <c r="D947" i="1"/>
  <c r="C947" i="1"/>
  <c r="AE946" i="1"/>
  <c r="Z946" i="1"/>
  <c r="AD946" i="1" s="1"/>
  <c r="Y946" i="1"/>
  <c r="AC946" i="1" s="1"/>
  <c r="X946" i="1"/>
  <c r="AB946" i="1" s="1"/>
  <c r="V946" i="1"/>
  <c r="U946" i="1"/>
  <c r="T946" i="1"/>
  <c r="S946" i="1" s="1"/>
  <c r="O946" i="1"/>
  <c r="I946" i="1"/>
  <c r="G946" i="1"/>
  <c r="AE945" i="1"/>
  <c r="AD945" i="1"/>
  <c r="AB945" i="1"/>
  <c r="O945" i="1"/>
  <c r="I945" i="1"/>
  <c r="AC945" i="1" s="1"/>
  <c r="G945" i="1"/>
  <c r="AE944" i="1"/>
  <c r="AD944" i="1"/>
  <c r="AB944" i="1"/>
  <c r="O944" i="1"/>
  <c r="I944" i="1"/>
  <c r="AC944" i="1" s="1"/>
  <c r="G944" i="1"/>
  <c r="AE943" i="1"/>
  <c r="AD943" i="1"/>
  <c r="AB943" i="1"/>
  <c r="O943" i="1"/>
  <c r="I943" i="1"/>
  <c r="AC943" i="1" s="1"/>
  <c r="G943" i="1"/>
  <c r="D943" i="1"/>
  <c r="AE942" i="1"/>
  <c r="AD942" i="1"/>
  <c r="AC942" i="1"/>
  <c r="AB942" i="1"/>
  <c r="AA942" i="1"/>
  <c r="W942" i="1"/>
  <c r="S942" i="1"/>
  <c r="O942" i="1"/>
  <c r="K942" i="1"/>
  <c r="G942" i="1"/>
  <c r="D942" i="1"/>
  <c r="AE941" i="1"/>
  <c r="Z941" i="1"/>
  <c r="AD941" i="1" s="1"/>
  <c r="Y941" i="1"/>
  <c r="AC941" i="1" s="1"/>
  <c r="X941" i="1"/>
  <c r="AB941" i="1" s="1"/>
  <c r="V941" i="1"/>
  <c r="U941" i="1"/>
  <c r="T941" i="1"/>
  <c r="S941" i="1" s="1"/>
  <c r="O941" i="1"/>
  <c r="I941" i="1"/>
  <c r="G941" i="1"/>
  <c r="D941" i="1"/>
  <c r="AE940" i="1"/>
  <c r="AD940" i="1"/>
  <c r="AB940" i="1"/>
  <c r="O940" i="1"/>
  <c r="I940" i="1"/>
  <c r="AC940" i="1" s="1"/>
  <c r="AA940" i="1" s="1"/>
  <c r="AE939" i="1"/>
  <c r="AD939" i="1"/>
  <c r="AB939" i="1"/>
  <c r="O939" i="1"/>
  <c r="I939" i="1"/>
  <c r="AC939" i="1" s="1"/>
  <c r="AA939" i="1" s="1"/>
  <c r="AE938" i="1"/>
  <c r="AD938" i="1"/>
  <c r="AB938" i="1"/>
  <c r="O938" i="1"/>
  <c r="I938" i="1"/>
  <c r="AC938" i="1" s="1"/>
  <c r="AA938" i="1" s="1"/>
  <c r="D938" i="1"/>
  <c r="D937" i="1" s="1"/>
  <c r="D921" i="1" s="1"/>
  <c r="D920" i="1" s="1"/>
  <c r="D919" i="1" s="1"/>
  <c r="AE937" i="1"/>
  <c r="AD937" i="1"/>
  <c r="AC937" i="1"/>
  <c r="AB937" i="1"/>
  <c r="AA937" i="1" s="1"/>
  <c r="W937" i="1"/>
  <c r="S937" i="1"/>
  <c r="O937" i="1"/>
  <c r="K937" i="1"/>
  <c r="G937" i="1"/>
  <c r="AE936" i="1"/>
  <c r="Z936" i="1"/>
  <c r="AD936" i="1" s="1"/>
  <c r="Y936" i="1"/>
  <c r="AC936" i="1" s="1"/>
  <c r="X936" i="1"/>
  <c r="AB936" i="1" s="1"/>
  <c r="W936" i="1"/>
  <c r="V936" i="1"/>
  <c r="U936" i="1"/>
  <c r="T936" i="1"/>
  <c r="S936" i="1"/>
  <c r="O936" i="1"/>
  <c r="I936" i="1"/>
  <c r="G936" i="1" s="1"/>
  <c r="AE935" i="1"/>
  <c r="AD935" i="1"/>
  <c r="AB935" i="1"/>
  <c r="O935" i="1"/>
  <c r="I935" i="1"/>
  <c r="AC935" i="1" s="1"/>
  <c r="AA935" i="1" s="1"/>
  <c r="AE934" i="1"/>
  <c r="AD934" i="1"/>
  <c r="AB934" i="1"/>
  <c r="O934" i="1"/>
  <c r="I934" i="1"/>
  <c r="AC934" i="1" s="1"/>
  <c r="AA934" i="1" s="1"/>
  <c r="AE933" i="1"/>
  <c r="AD933" i="1"/>
  <c r="AB933" i="1"/>
  <c r="O933" i="1"/>
  <c r="I933" i="1"/>
  <c r="AC933" i="1" s="1"/>
  <c r="AA933" i="1" s="1"/>
  <c r="AE932" i="1"/>
  <c r="AD932" i="1"/>
  <c r="AC932" i="1"/>
  <c r="AB932" i="1"/>
  <c r="AA932" i="1"/>
  <c r="W932" i="1"/>
  <c r="S932" i="1"/>
  <c r="O932" i="1"/>
  <c r="K932" i="1"/>
  <c r="G932" i="1"/>
  <c r="D932" i="1"/>
  <c r="AE931" i="1"/>
  <c r="AD931" i="1"/>
  <c r="AB931" i="1"/>
  <c r="W931" i="1"/>
  <c r="S931" i="1"/>
  <c r="O931" i="1"/>
  <c r="I931" i="1"/>
  <c r="AC931" i="1" s="1"/>
  <c r="G931" i="1"/>
  <c r="AE930" i="1"/>
  <c r="AD930" i="1"/>
  <c r="AB930" i="1"/>
  <c r="O930" i="1"/>
  <c r="I930" i="1"/>
  <c r="AC930" i="1" s="1"/>
  <c r="G930" i="1"/>
  <c r="AE929" i="1"/>
  <c r="Z929" i="1"/>
  <c r="AD929" i="1" s="1"/>
  <c r="Y929" i="1"/>
  <c r="AC929" i="1" s="1"/>
  <c r="X929" i="1"/>
  <c r="AB929" i="1" s="1"/>
  <c r="AA929" i="1" s="1"/>
  <c r="S929" i="1"/>
  <c r="O929" i="1"/>
  <c r="I929" i="1"/>
  <c r="G929" i="1" s="1"/>
  <c r="AE928" i="1"/>
  <c r="AD928" i="1"/>
  <c r="AB928" i="1"/>
  <c r="O928" i="1"/>
  <c r="I928" i="1"/>
  <c r="AC928" i="1" s="1"/>
  <c r="AA928" i="1" s="1"/>
  <c r="AE927" i="1"/>
  <c r="Z927" i="1"/>
  <c r="AD927" i="1" s="1"/>
  <c r="AD921" i="1" s="1"/>
  <c r="AD920" i="1" s="1"/>
  <c r="AD919" i="1" s="1"/>
  <c r="Y927" i="1"/>
  <c r="AC927" i="1" s="1"/>
  <c r="AC921" i="1" s="1"/>
  <c r="AC920" i="1" s="1"/>
  <c r="AC919" i="1" s="1"/>
  <c r="X927" i="1"/>
  <c r="AB927" i="1" s="1"/>
  <c r="V927" i="1"/>
  <c r="U927" i="1"/>
  <c r="T927" i="1"/>
  <c r="S927" i="1"/>
  <c r="O927" i="1"/>
  <c r="K927" i="1"/>
  <c r="G927" i="1"/>
  <c r="D927" i="1"/>
  <c r="AE926" i="1"/>
  <c r="Z926" i="1"/>
  <c r="AD926" i="1" s="1"/>
  <c r="Y926" i="1"/>
  <c r="AC926" i="1" s="1"/>
  <c r="X926" i="1"/>
  <c r="AB926" i="1" s="1"/>
  <c r="AA926" i="1" s="1"/>
  <c r="V926" i="1"/>
  <c r="U926" i="1"/>
  <c r="T926" i="1"/>
  <c r="S926" i="1" s="1"/>
  <c r="O926" i="1"/>
  <c r="I926" i="1"/>
  <c r="G926" i="1"/>
  <c r="AE925" i="1"/>
  <c r="AD925" i="1"/>
  <c r="AB925" i="1"/>
  <c r="O925" i="1"/>
  <c r="I925" i="1"/>
  <c r="AC925" i="1" s="1"/>
  <c r="G925" i="1"/>
  <c r="AE924" i="1"/>
  <c r="AD924" i="1"/>
  <c r="AB924" i="1"/>
  <c r="O924" i="1"/>
  <c r="I924" i="1"/>
  <c r="AC924" i="1" s="1"/>
  <c r="G924" i="1"/>
  <c r="AE923" i="1"/>
  <c r="AD923" i="1"/>
  <c r="AB923" i="1"/>
  <c r="O923" i="1"/>
  <c r="I923" i="1"/>
  <c r="AC923" i="1" s="1"/>
  <c r="G923" i="1"/>
  <c r="D923" i="1"/>
  <c r="AE922" i="1"/>
  <c r="AD922" i="1"/>
  <c r="AC922" i="1"/>
  <c r="AB922" i="1"/>
  <c r="AA922" i="1"/>
  <c r="W922" i="1"/>
  <c r="S922" i="1"/>
  <c r="O922" i="1"/>
  <c r="K922" i="1"/>
  <c r="G922" i="1"/>
  <c r="D922" i="1"/>
  <c r="AH921" i="1"/>
  <c r="AG921" i="1"/>
  <c r="AF921" i="1"/>
  <c r="AE921" i="1"/>
  <c r="Z921" i="1"/>
  <c r="Y921" i="1"/>
  <c r="X921" i="1"/>
  <c r="V921" i="1"/>
  <c r="U921" i="1"/>
  <c r="T921" i="1"/>
  <c r="S921" i="1"/>
  <c r="R921" i="1"/>
  <c r="Q921" i="1"/>
  <c r="P921" i="1"/>
  <c r="O921" i="1"/>
  <c r="N921" i="1"/>
  <c r="M921" i="1"/>
  <c r="L921" i="1"/>
  <c r="K921" i="1"/>
  <c r="J921" i="1"/>
  <c r="I921" i="1"/>
  <c r="H921" i="1"/>
  <c r="G921" i="1"/>
  <c r="F921" i="1"/>
  <c r="E921" i="1"/>
  <c r="C921" i="1"/>
  <c r="AH920" i="1"/>
  <c r="AG920" i="1"/>
  <c r="AF920" i="1"/>
  <c r="AE920" i="1"/>
  <c r="Z920" i="1"/>
  <c r="Y920" i="1"/>
  <c r="X920" i="1"/>
  <c r="V920" i="1"/>
  <c r="U920" i="1"/>
  <c r="T920" i="1"/>
  <c r="S920" i="1"/>
  <c r="R920" i="1"/>
  <c r="Q920" i="1"/>
  <c r="P920" i="1"/>
  <c r="O920" i="1"/>
  <c r="N920" i="1"/>
  <c r="M920" i="1"/>
  <c r="L920" i="1"/>
  <c r="K920" i="1"/>
  <c r="J920" i="1"/>
  <c r="I920" i="1"/>
  <c r="H920" i="1"/>
  <c r="G920" i="1"/>
  <c r="F920" i="1"/>
  <c r="E920" i="1"/>
  <c r="C920" i="1"/>
  <c r="AH919" i="1"/>
  <c r="AG919" i="1"/>
  <c r="AF919" i="1"/>
  <c r="AE919" i="1"/>
  <c r="Z919" i="1"/>
  <c r="Y919" i="1"/>
  <c r="X919" i="1"/>
  <c r="V919" i="1"/>
  <c r="U919" i="1"/>
  <c r="T919" i="1"/>
  <c r="S919" i="1"/>
  <c r="R919" i="1"/>
  <c r="Q919" i="1"/>
  <c r="P919" i="1"/>
  <c r="O919" i="1"/>
  <c r="N919" i="1"/>
  <c r="M919" i="1"/>
  <c r="L919" i="1"/>
  <c r="K919" i="1"/>
  <c r="J919" i="1"/>
  <c r="I919" i="1"/>
  <c r="H919" i="1"/>
  <c r="G919" i="1"/>
  <c r="F919" i="1"/>
  <c r="E919" i="1"/>
  <c r="C919" i="1"/>
  <c r="AE918" i="1"/>
  <c r="Z918" i="1"/>
  <c r="AD918" i="1" s="1"/>
  <c r="Y918" i="1"/>
  <c r="AC918" i="1" s="1"/>
  <c r="X918" i="1"/>
  <c r="AB918" i="1" s="1"/>
  <c r="AA918" i="1" s="1"/>
  <c r="V918" i="1"/>
  <c r="U918" i="1"/>
  <c r="T918" i="1"/>
  <c r="S918" i="1" s="1"/>
  <c r="O918" i="1"/>
  <c r="I918" i="1"/>
  <c r="G918" i="1"/>
  <c r="AE917" i="1"/>
  <c r="AD917" i="1"/>
  <c r="AB917" i="1"/>
  <c r="O917" i="1"/>
  <c r="I917" i="1"/>
  <c r="AC917" i="1" s="1"/>
  <c r="G917" i="1"/>
  <c r="AE916" i="1"/>
  <c r="AD916" i="1"/>
  <c r="AB916" i="1"/>
  <c r="O916" i="1"/>
  <c r="I916" i="1"/>
  <c r="AC916" i="1" s="1"/>
  <c r="G916" i="1"/>
  <c r="AE915" i="1"/>
  <c r="AD915" i="1"/>
  <c r="AB915" i="1"/>
  <c r="O915" i="1"/>
  <c r="I915" i="1"/>
  <c r="AC915" i="1" s="1"/>
  <c r="G915" i="1"/>
  <c r="AE914" i="1"/>
  <c r="AD914" i="1"/>
  <c r="AD913" i="1" s="1"/>
  <c r="AD912" i="1" s="1"/>
  <c r="AD911" i="1" s="1"/>
  <c r="AC914" i="1"/>
  <c r="AB914" i="1"/>
  <c r="AA914" i="1" s="1"/>
  <c r="W914" i="1"/>
  <c r="S914" i="1"/>
  <c r="O914" i="1"/>
  <c r="K914" i="1"/>
  <c r="G914" i="1"/>
  <c r="AL914" i="1" s="1"/>
  <c r="D914" i="1"/>
  <c r="AI913" i="1"/>
  <c r="AI912" i="1" s="1"/>
  <c r="AI911" i="1" s="1"/>
  <c r="AH913" i="1"/>
  <c r="AG913" i="1"/>
  <c r="AG912" i="1" s="1"/>
  <c r="AG911" i="1" s="1"/>
  <c r="AF913" i="1"/>
  <c r="AE913" i="1"/>
  <c r="AE912" i="1" s="1"/>
  <c r="AE911" i="1" s="1"/>
  <c r="AC913" i="1"/>
  <c r="AC912" i="1" s="1"/>
  <c r="AC911" i="1" s="1"/>
  <c r="Z913" i="1"/>
  <c r="Y913" i="1"/>
  <c r="Y912" i="1" s="1"/>
  <c r="Y911" i="1" s="1"/>
  <c r="X913" i="1"/>
  <c r="W913" i="1"/>
  <c r="W912" i="1" s="1"/>
  <c r="V913" i="1"/>
  <c r="U913" i="1"/>
  <c r="U912" i="1" s="1"/>
  <c r="U911" i="1" s="1"/>
  <c r="T913" i="1"/>
  <c r="S913" i="1"/>
  <c r="S912" i="1" s="1"/>
  <c r="S911" i="1" s="1"/>
  <c r="R913" i="1"/>
  <c r="Q913" i="1"/>
  <c r="Q912" i="1" s="1"/>
  <c r="Q911" i="1" s="1"/>
  <c r="P913" i="1"/>
  <c r="O913" i="1"/>
  <c r="O912" i="1" s="1"/>
  <c r="O911" i="1" s="1"/>
  <c r="N913" i="1"/>
  <c r="M913" i="1"/>
  <c r="M912" i="1" s="1"/>
  <c r="M911" i="1" s="1"/>
  <c r="L913" i="1"/>
  <c r="K913" i="1"/>
  <c r="K912" i="1" s="1"/>
  <c r="K911" i="1" s="1"/>
  <c r="J913" i="1"/>
  <c r="I913" i="1"/>
  <c r="I912" i="1" s="1"/>
  <c r="I911" i="1" s="1"/>
  <c r="H913" i="1"/>
  <c r="G913" i="1"/>
  <c r="G912" i="1" s="1"/>
  <c r="G911" i="1" s="1"/>
  <c r="F913" i="1"/>
  <c r="E913" i="1"/>
  <c r="E912" i="1" s="1"/>
  <c r="E911" i="1" s="1"/>
  <c r="D913" i="1"/>
  <c r="C913" i="1"/>
  <c r="C912" i="1" s="1"/>
  <c r="C911" i="1" s="1"/>
  <c r="AH912" i="1"/>
  <c r="AH911" i="1" s="1"/>
  <c r="AF912" i="1"/>
  <c r="AF911" i="1" s="1"/>
  <c r="Z912" i="1"/>
  <c r="Z911" i="1" s="1"/>
  <c r="X912" i="1"/>
  <c r="X911" i="1" s="1"/>
  <c r="V912" i="1"/>
  <c r="V911" i="1" s="1"/>
  <c r="T912" i="1"/>
  <c r="T911" i="1" s="1"/>
  <c r="R912" i="1"/>
  <c r="R911" i="1" s="1"/>
  <c r="P912" i="1"/>
  <c r="P911" i="1" s="1"/>
  <c r="N912" i="1"/>
  <c r="N911" i="1" s="1"/>
  <c r="L912" i="1"/>
  <c r="L911" i="1" s="1"/>
  <c r="J912" i="1"/>
  <c r="J911" i="1" s="1"/>
  <c r="H912" i="1"/>
  <c r="H911" i="1" s="1"/>
  <c r="F912" i="1"/>
  <c r="F911" i="1" s="1"/>
  <c r="D912" i="1"/>
  <c r="D911" i="1" s="1"/>
  <c r="AE910" i="1"/>
  <c r="Z910" i="1"/>
  <c r="AD910" i="1" s="1"/>
  <c r="Y910" i="1"/>
  <c r="AC910" i="1" s="1"/>
  <c r="X910" i="1"/>
  <c r="AB910" i="1" s="1"/>
  <c r="AA910" i="1" s="1"/>
  <c r="V910" i="1"/>
  <c r="U910" i="1"/>
  <c r="T910" i="1"/>
  <c r="S910" i="1" s="1"/>
  <c r="O910" i="1"/>
  <c r="I910" i="1"/>
  <c r="G910" i="1"/>
  <c r="AE909" i="1"/>
  <c r="AD909" i="1"/>
  <c r="AB909" i="1"/>
  <c r="O909" i="1"/>
  <c r="I909" i="1"/>
  <c r="AC909" i="1" s="1"/>
  <c r="G909" i="1"/>
  <c r="AE908" i="1"/>
  <c r="AD908" i="1"/>
  <c r="AB908" i="1"/>
  <c r="O908" i="1"/>
  <c r="I908" i="1"/>
  <c r="AC908" i="1" s="1"/>
  <c r="G908" i="1"/>
  <c r="AE907" i="1"/>
  <c r="AD907" i="1"/>
  <c r="AB907" i="1"/>
  <c r="O907" i="1"/>
  <c r="I907" i="1"/>
  <c r="AC907" i="1" s="1"/>
  <c r="G907" i="1"/>
  <c r="D907" i="1"/>
  <c r="AE906" i="1"/>
  <c r="AD906" i="1"/>
  <c r="AC906" i="1"/>
  <c r="AB906" i="1"/>
  <c r="AA906" i="1"/>
  <c r="AN906" i="1" s="1"/>
  <c r="W906" i="1"/>
  <c r="S906" i="1"/>
  <c r="O906" i="1"/>
  <c r="K906" i="1"/>
  <c r="AM906" i="1" s="1"/>
  <c r="AO906" i="1" s="1"/>
  <c r="G906" i="1"/>
  <c r="AL906" i="1" s="1"/>
  <c r="D906" i="1"/>
  <c r="AE905" i="1"/>
  <c r="Z905" i="1"/>
  <c r="AD905" i="1" s="1"/>
  <c r="Y905" i="1"/>
  <c r="AC905" i="1" s="1"/>
  <c r="X905" i="1"/>
  <c r="AB905" i="1" s="1"/>
  <c r="V905" i="1"/>
  <c r="U905" i="1"/>
  <c r="T905" i="1"/>
  <c r="S905" i="1" s="1"/>
  <c r="O905" i="1"/>
  <c r="I905" i="1"/>
  <c r="G905" i="1"/>
  <c r="AE904" i="1"/>
  <c r="AD904" i="1"/>
  <c r="AB904" i="1"/>
  <c r="O904" i="1"/>
  <c r="I904" i="1"/>
  <c r="AC904" i="1" s="1"/>
  <c r="G904" i="1"/>
  <c r="AE903" i="1"/>
  <c r="AD903" i="1"/>
  <c r="AB903" i="1"/>
  <c r="O903" i="1"/>
  <c r="I903" i="1"/>
  <c r="AC903" i="1" s="1"/>
  <c r="G903" i="1"/>
  <c r="AE902" i="1"/>
  <c r="AD902" i="1"/>
  <c r="AB902" i="1"/>
  <c r="O902" i="1"/>
  <c r="I902" i="1"/>
  <c r="AC902" i="1" s="1"/>
  <c r="G902" i="1"/>
  <c r="D902" i="1"/>
  <c r="AE901" i="1"/>
  <c r="AD901" i="1"/>
  <c r="AC901" i="1"/>
  <c r="AB901" i="1"/>
  <c r="AA901" i="1"/>
  <c r="AN901" i="1" s="1"/>
  <c r="W901" i="1"/>
  <c r="S901" i="1"/>
  <c r="O901" i="1"/>
  <c r="K901" i="1"/>
  <c r="AM901" i="1" s="1"/>
  <c r="AO901" i="1" s="1"/>
  <c r="G901" i="1"/>
  <c r="AL901" i="1" s="1"/>
  <c r="D901" i="1"/>
  <c r="AE900" i="1"/>
  <c r="Z900" i="1"/>
  <c r="AD900" i="1" s="1"/>
  <c r="Y900" i="1"/>
  <c r="AC900" i="1" s="1"/>
  <c r="X900" i="1"/>
  <c r="W900" i="1" s="1"/>
  <c r="V900" i="1"/>
  <c r="U900" i="1"/>
  <c r="T900" i="1"/>
  <c r="S900" i="1" s="1"/>
  <c r="O900" i="1"/>
  <c r="I900" i="1"/>
  <c r="G900" i="1"/>
  <c r="AE899" i="1"/>
  <c r="AD899" i="1"/>
  <c r="AB899" i="1"/>
  <c r="O899" i="1"/>
  <c r="I899" i="1"/>
  <c r="AC899" i="1" s="1"/>
  <c r="G899" i="1"/>
  <c r="AE898" i="1"/>
  <c r="AD898" i="1"/>
  <c r="AB898" i="1"/>
  <c r="O898" i="1"/>
  <c r="I898" i="1"/>
  <c r="AC898" i="1" s="1"/>
  <c r="G898" i="1"/>
  <c r="AE897" i="1"/>
  <c r="AD897" i="1"/>
  <c r="AB897" i="1"/>
  <c r="O897" i="1"/>
  <c r="I897" i="1"/>
  <c r="AC897" i="1" s="1"/>
  <c r="G897" i="1"/>
  <c r="D897" i="1"/>
  <c r="AM896" i="1"/>
  <c r="AO896" i="1" s="1"/>
  <c r="AE896" i="1"/>
  <c r="AD896" i="1"/>
  <c r="AC896" i="1"/>
  <c r="AB896" i="1"/>
  <c r="AA896" i="1"/>
  <c r="AN896" i="1" s="1"/>
  <c r="W896" i="1"/>
  <c r="S896" i="1"/>
  <c r="O896" i="1"/>
  <c r="K896" i="1"/>
  <c r="G896" i="1"/>
  <c r="AL896" i="1" s="1"/>
  <c r="D896" i="1"/>
  <c r="AE895" i="1"/>
  <c r="Z895" i="1"/>
  <c r="AD895" i="1" s="1"/>
  <c r="Y895" i="1"/>
  <c r="X895" i="1"/>
  <c r="AB895" i="1" s="1"/>
  <c r="V895" i="1"/>
  <c r="U895" i="1"/>
  <c r="T895" i="1"/>
  <c r="S895" i="1" s="1"/>
  <c r="O895" i="1"/>
  <c r="I895" i="1"/>
  <c r="G895" i="1"/>
  <c r="AE894" i="1"/>
  <c r="AD894" i="1"/>
  <c r="AB894" i="1"/>
  <c r="O894" i="1"/>
  <c r="I894" i="1"/>
  <c r="AC894" i="1" s="1"/>
  <c r="G894" i="1"/>
  <c r="AE893" i="1"/>
  <c r="AD893" i="1"/>
  <c r="AB893" i="1"/>
  <c r="O893" i="1"/>
  <c r="I893" i="1"/>
  <c r="AC893" i="1" s="1"/>
  <c r="G893" i="1"/>
  <c r="AE892" i="1"/>
  <c r="AD892" i="1"/>
  <c r="AB892" i="1"/>
  <c r="O892" i="1"/>
  <c r="I892" i="1"/>
  <c r="AC892" i="1" s="1"/>
  <c r="G892" i="1"/>
  <c r="D892" i="1"/>
  <c r="AE891" i="1"/>
  <c r="AE890" i="1" s="1"/>
  <c r="AE889" i="1" s="1"/>
  <c r="AD891" i="1"/>
  <c r="AC891" i="1"/>
  <c r="AC890" i="1" s="1"/>
  <c r="AC889" i="1" s="1"/>
  <c r="AB891" i="1"/>
  <c r="AA891" i="1"/>
  <c r="AN891" i="1" s="1"/>
  <c r="W891" i="1"/>
  <c r="S891" i="1"/>
  <c r="S890" i="1" s="1"/>
  <c r="S889" i="1" s="1"/>
  <c r="O891" i="1"/>
  <c r="K891" i="1"/>
  <c r="AM891" i="1" s="1"/>
  <c r="AO891" i="1" s="1"/>
  <c r="G891" i="1"/>
  <c r="AL891" i="1" s="1"/>
  <c r="D891" i="1"/>
  <c r="AI890" i="1"/>
  <c r="AH890" i="1"/>
  <c r="AG890" i="1"/>
  <c r="AF890" i="1"/>
  <c r="AD890" i="1"/>
  <c r="AB890" i="1"/>
  <c r="Z890" i="1"/>
  <c r="Y890" i="1"/>
  <c r="X890" i="1"/>
  <c r="W890" i="1"/>
  <c r="V890" i="1"/>
  <c r="U890" i="1"/>
  <c r="T890" i="1"/>
  <c r="R890" i="1"/>
  <c r="Q890" i="1"/>
  <c r="P890" i="1"/>
  <c r="O890" i="1"/>
  <c r="N890" i="1"/>
  <c r="N889" i="1" s="1"/>
  <c r="M890" i="1"/>
  <c r="L890" i="1"/>
  <c r="L889" i="1" s="1"/>
  <c r="K890" i="1"/>
  <c r="J890" i="1"/>
  <c r="J889" i="1" s="1"/>
  <c r="I890" i="1"/>
  <c r="H890" i="1"/>
  <c r="H889" i="1" s="1"/>
  <c r="G890" i="1"/>
  <c r="F890" i="1"/>
  <c r="F889" i="1" s="1"/>
  <c r="E890" i="1"/>
  <c r="D890" i="1"/>
  <c r="D889" i="1" s="1"/>
  <c r="C890" i="1"/>
  <c r="AI889" i="1"/>
  <c r="AI888" i="1" s="1"/>
  <c r="AH889" i="1"/>
  <c r="AG889" i="1"/>
  <c r="AG888" i="1" s="1"/>
  <c r="AF889" i="1"/>
  <c r="AD889" i="1"/>
  <c r="AB889" i="1"/>
  <c r="Z889" i="1"/>
  <c r="Y889" i="1"/>
  <c r="Y888" i="1" s="1"/>
  <c r="X889" i="1"/>
  <c r="W889" i="1"/>
  <c r="W888" i="1" s="1"/>
  <c r="V889" i="1"/>
  <c r="U889" i="1"/>
  <c r="U888" i="1" s="1"/>
  <c r="T889" i="1"/>
  <c r="R889" i="1"/>
  <c r="Q889" i="1"/>
  <c r="Q888" i="1" s="1"/>
  <c r="P889" i="1"/>
  <c r="O889" i="1"/>
  <c r="O888" i="1" s="1"/>
  <c r="M889" i="1"/>
  <c r="M888" i="1" s="1"/>
  <c r="K889" i="1"/>
  <c r="K888" i="1" s="1"/>
  <c r="I889" i="1"/>
  <c r="I888" i="1" s="1"/>
  <c r="G889" i="1"/>
  <c r="AM889" i="1" s="1"/>
  <c r="E889" i="1"/>
  <c r="E888" i="1" s="1"/>
  <c r="C889" i="1"/>
  <c r="C888" i="1" s="1"/>
  <c r="AH888" i="1"/>
  <c r="AF888" i="1"/>
  <c r="AD888" i="1"/>
  <c r="AB888" i="1"/>
  <c r="Z888" i="1"/>
  <c r="X888" i="1"/>
  <c r="V888" i="1"/>
  <c r="T888" i="1"/>
  <c r="R888" i="1"/>
  <c r="P888" i="1"/>
  <c r="AI887" i="1"/>
  <c r="AH887" i="1"/>
  <c r="AG887" i="1"/>
  <c r="AF887" i="1"/>
  <c r="AD887" i="1"/>
  <c r="AB887" i="1"/>
  <c r="Z887" i="1"/>
  <c r="Y887" i="1"/>
  <c r="X887" i="1"/>
  <c r="W887" i="1"/>
  <c r="V887" i="1"/>
  <c r="U887" i="1"/>
  <c r="T887" i="1"/>
  <c r="R887" i="1"/>
  <c r="Q887" i="1"/>
  <c r="P887" i="1"/>
  <c r="O887" i="1"/>
  <c r="M887" i="1"/>
  <c r="K887" i="1"/>
  <c r="I887" i="1"/>
  <c r="G887" i="1"/>
  <c r="E887" i="1"/>
  <c r="C887" i="1"/>
  <c r="AE886" i="1"/>
  <c r="AD886" i="1"/>
  <c r="AC886" i="1"/>
  <c r="AB886" i="1"/>
  <c r="AA886" i="1" s="1"/>
  <c r="W886" i="1"/>
  <c r="S886" i="1"/>
  <c r="O886" i="1"/>
  <c r="K886" i="1"/>
  <c r="G886" i="1"/>
  <c r="AE885" i="1"/>
  <c r="AD885" i="1"/>
  <c r="AC885" i="1"/>
  <c r="AB885" i="1"/>
  <c r="AA885" i="1" s="1"/>
  <c r="W885" i="1"/>
  <c r="S885" i="1"/>
  <c r="O885" i="1"/>
  <c r="K885" i="1"/>
  <c r="G885" i="1"/>
  <c r="AE884" i="1"/>
  <c r="AD884" i="1"/>
  <c r="AC884" i="1"/>
  <c r="AB884" i="1"/>
  <c r="AA884" i="1" s="1"/>
  <c r="W884" i="1"/>
  <c r="S884" i="1"/>
  <c r="O884" i="1"/>
  <c r="K884" i="1"/>
  <c r="G884" i="1"/>
  <c r="AE883" i="1"/>
  <c r="AD883" i="1"/>
  <c r="AC883" i="1"/>
  <c r="AB883" i="1"/>
  <c r="AA883" i="1" s="1"/>
  <c r="AN883" i="1" s="1"/>
  <c r="W883" i="1"/>
  <c r="S883" i="1"/>
  <c r="O883" i="1"/>
  <c r="K883" i="1"/>
  <c r="G883" i="1"/>
  <c r="AM883" i="1" s="1"/>
  <c r="AE882" i="1"/>
  <c r="AD882" i="1"/>
  <c r="AC882" i="1"/>
  <c r="AB882" i="1"/>
  <c r="AA882" i="1" s="1"/>
  <c r="AN882" i="1" s="1"/>
  <c r="W882" i="1"/>
  <c r="S882" i="1"/>
  <c r="O882" i="1"/>
  <c r="K882" i="1"/>
  <c r="G882" i="1"/>
  <c r="AM882" i="1" s="1"/>
  <c r="AE881" i="1"/>
  <c r="AA881" i="1"/>
  <c r="W881" i="1"/>
  <c r="S881" i="1"/>
  <c r="O881" i="1"/>
  <c r="G881" i="1"/>
  <c r="AE880" i="1"/>
  <c r="AA880" i="1"/>
  <c r="O880" i="1"/>
  <c r="G880" i="1"/>
  <c r="AE879" i="1"/>
  <c r="AA879" i="1"/>
  <c r="O879" i="1"/>
  <c r="G879" i="1"/>
  <c r="AE878" i="1"/>
  <c r="AA878" i="1"/>
  <c r="AA877" i="1" s="1"/>
  <c r="AN877" i="1" s="1"/>
  <c r="O878" i="1"/>
  <c r="G878" i="1"/>
  <c r="D878" i="1"/>
  <c r="AH877" i="1"/>
  <c r="AG877" i="1"/>
  <c r="AF877" i="1"/>
  <c r="AE877" i="1"/>
  <c r="AD877" i="1"/>
  <c r="AC877" i="1"/>
  <c r="AB877" i="1"/>
  <c r="Z877" i="1"/>
  <c r="Y877" i="1"/>
  <c r="X877" i="1"/>
  <c r="W877" i="1"/>
  <c r="V877" i="1"/>
  <c r="U877" i="1"/>
  <c r="T877" i="1"/>
  <c r="S877" i="1"/>
  <c r="R877" i="1"/>
  <c r="Q877" i="1"/>
  <c r="P877" i="1"/>
  <c r="O877" i="1"/>
  <c r="N877" i="1"/>
  <c r="M877" i="1"/>
  <c r="L877" i="1"/>
  <c r="K877" i="1"/>
  <c r="J877" i="1"/>
  <c r="I877" i="1"/>
  <c r="H877" i="1"/>
  <c r="G877" i="1"/>
  <c r="AM877" i="1" s="1"/>
  <c r="F877" i="1"/>
  <c r="E877" i="1"/>
  <c r="D877" i="1"/>
  <c r="C877" i="1"/>
  <c r="AE876" i="1"/>
  <c r="AA876" i="1"/>
  <c r="W876" i="1"/>
  <c r="S876" i="1"/>
  <c r="O876" i="1"/>
  <c r="G876" i="1"/>
  <c r="AE875" i="1"/>
  <c r="AA875" i="1"/>
  <c r="O875" i="1"/>
  <c r="G875" i="1"/>
  <c r="AE874" i="1"/>
  <c r="AE872" i="1" s="1"/>
  <c r="AA874" i="1"/>
  <c r="R874" i="1"/>
  <c r="O874" i="1" s="1"/>
  <c r="O872" i="1" s="1"/>
  <c r="G874" i="1"/>
  <c r="AE873" i="1"/>
  <c r="AA873" i="1"/>
  <c r="AA872" i="1" s="1"/>
  <c r="AN872" i="1" s="1"/>
  <c r="O873" i="1"/>
  <c r="G873" i="1"/>
  <c r="D873" i="1"/>
  <c r="AH872" i="1"/>
  <c r="AG872" i="1"/>
  <c r="AF872" i="1"/>
  <c r="AD872" i="1"/>
  <c r="AC872" i="1"/>
  <c r="AB872" i="1"/>
  <c r="Z872" i="1"/>
  <c r="Y872" i="1"/>
  <c r="X872" i="1"/>
  <c r="W872" i="1"/>
  <c r="V872" i="1"/>
  <c r="U872" i="1"/>
  <c r="T872" i="1"/>
  <c r="S872" i="1"/>
  <c r="R872" i="1"/>
  <c r="Q872" i="1"/>
  <c r="P872" i="1"/>
  <c r="N872" i="1"/>
  <c r="M872" i="1"/>
  <c r="L872" i="1"/>
  <c r="K872" i="1"/>
  <c r="J872" i="1"/>
  <c r="I872" i="1"/>
  <c r="H872" i="1"/>
  <c r="G872" i="1"/>
  <c r="AM872" i="1" s="1"/>
  <c r="F872" i="1"/>
  <c r="E872" i="1"/>
  <c r="D872" i="1"/>
  <c r="C872" i="1"/>
  <c r="AE871" i="1"/>
  <c r="AA871" i="1"/>
  <c r="W871" i="1"/>
  <c r="S871" i="1"/>
  <c r="O871" i="1"/>
  <c r="G871" i="1"/>
  <c r="AE870" i="1"/>
  <c r="AA870" i="1"/>
  <c r="O870" i="1"/>
  <c r="G870" i="1"/>
  <c r="AE869" i="1"/>
  <c r="AA869" i="1"/>
  <c r="R869" i="1"/>
  <c r="O869" i="1" s="1"/>
  <c r="O867" i="1" s="1"/>
  <c r="G869" i="1"/>
  <c r="AE868" i="1"/>
  <c r="AA868" i="1"/>
  <c r="O868" i="1"/>
  <c r="G868" i="1"/>
  <c r="D868" i="1"/>
  <c r="AH867" i="1"/>
  <c r="AG867" i="1"/>
  <c r="AF867" i="1"/>
  <c r="AE867" i="1"/>
  <c r="AD867" i="1"/>
  <c r="AC867" i="1"/>
  <c r="AB867" i="1"/>
  <c r="AA867" i="1"/>
  <c r="AN867" i="1" s="1"/>
  <c r="Z867" i="1"/>
  <c r="Y867" i="1"/>
  <c r="X867" i="1"/>
  <c r="W867" i="1"/>
  <c r="V867" i="1"/>
  <c r="U867" i="1"/>
  <c r="T867" i="1"/>
  <c r="S867" i="1"/>
  <c r="R867" i="1"/>
  <c r="Q867" i="1"/>
  <c r="P867" i="1"/>
  <c r="N867" i="1"/>
  <c r="M867" i="1"/>
  <c r="L867" i="1"/>
  <c r="K867" i="1"/>
  <c r="J867" i="1"/>
  <c r="I867" i="1"/>
  <c r="H867" i="1"/>
  <c r="G867" i="1"/>
  <c r="AM867" i="1" s="1"/>
  <c r="F867" i="1"/>
  <c r="E867" i="1"/>
  <c r="D867" i="1"/>
  <c r="C867" i="1"/>
  <c r="AE866" i="1"/>
  <c r="AA866" i="1"/>
  <c r="W866" i="1"/>
  <c r="S866" i="1"/>
  <c r="O866" i="1"/>
  <c r="G866" i="1"/>
  <c r="AE865" i="1"/>
  <c r="AA865" i="1"/>
  <c r="O865" i="1"/>
  <c r="G865" i="1"/>
  <c r="AE864" i="1"/>
  <c r="AA864" i="1"/>
  <c r="R864" i="1"/>
  <c r="O864" i="1" s="1"/>
  <c r="O862" i="1" s="1"/>
  <c r="G864" i="1"/>
  <c r="AE863" i="1"/>
  <c r="AA863" i="1"/>
  <c r="O863" i="1"/>
  <c r="G863" i="1"/>
  <c r="D863" i="1"/>
  <c r="AH862" i="1"/>
  <c r="AG862" i="1"/>
  <c r="AF862" i="1"/>
  <c r="AE862" i="1"/>
  <c r="AD862" i="1"/>
  <c r="AC862" i="1"/>
  <c r="AB862" i="1"/>
  <c r="AA862" i="1"/>
  <c r="AN862" i="1" s="1"/>
  <c r="Z862" i="1"/>
  <c r="Y862" i="1"/>
  <c r="X862" i="1"/>
  <c r="W862" i="1"/>
  <c r="V862" i="1"/>
  <c r="U862" i="1"/>
  <c r="T862" i="1"/>
  <c r="S862" i="1"/>
  <c r="R862" i="1"/>
  <c r="Q862" i="1"/>
  <c r="P862" i="1"/>
  <c r="N862" i="1"/>
  <c r="M862" i="1"/>
  <c r="L862" i="1"/>
  <c r="K862" i="1"/>
  <c r="J862" i="1"/>
  <c r="I862" i="1"/>
  <c r="H862" i="1"/>
  <c r="G862" i="1"/>
  <c r="AM862" i="1" s="1"/>
  <c r="F862" i="1"/>
  <c r="E862" i="1"/>
  <c r="D862" i="1"/>
  <c r="C862" i="1"/>
  <c r="AE861" i="1"/>
  <c r="AA861" i="1"/>
  <c r="W861" i="1"/>
  <c r="S861" i="1"/>
  <c r="O861" i="1"/>
  <c r="G861" i="1"/>
  <c r="AE860" i="1"/>
  <c r="AA860" i="1"/>
  <c r="O860" i="1"/>
  <c r="G860" i="1"/>
  <c r="AE859" i="1"/>
  <c r="AA859" i="1"/>
  <c r="R859" i="1"/>
  <c r="O859" i="1"/>
  <c r="G859" i="1"/>
  <c r="AE858" i="1"/>
  <c r="AA858" i="1"/>
  <c r="O858" i="1"/>
  <c r="G858" i="1"/>
  <c r="D858" i="1"/>
  <c r="AH857" i="1"/>
  <c r="AG857" i="1"/>
  <c r="AF857" i="1"/>
  <c r="AE857" i="1"/>
  <c r="AD857" i="1"/>
  <c r="AC857" i="1"/>
  <c r="AB857" i="1"/>
  <c r="AA857" i="1"/>
  <c r="AN857" i="1" s="1"/>
  <c r="Z857" i="1"/>
  <c r="Y857" i="1"/>
  <c r="X857" i="1"/>
  <c r="W857" i="1"/>
  <c r="V857" i="1"/>
  <c r="U857" i="1"/>
  <c r="T857" i="1"/>
  <c r="S857" i="1"/>
  <c r="R857" i="1"/>
  <c r="Q857" i="1"/>
  <c r="P857" i="1"/>
  <c r="O857" i="1"/>
  <c r="N857" i="1"/>
  <c r="M857" i="1"/>
  <c r="L857" i="1"/>
  <c r="K857" i="1"/>
  <c r="J857" i="1"/>
  <c r="I857" i="1"/>
  <c r="H857" i="1"/>
  <c r="G857" i="1"/>
  <c r="AM857" i="1" s="1"/>
  <c r="F857" i="1"/>
  <c r="E857" i="1"/>
  <c r="D857" i="1"/>
  <c r="C857" i="1"/>
  <c r="AE856" i="1"/>
  <c r="AA856" i="1"/>
  <c r="W856" i="1"/>
  <c r="S856" i="1"/>
  <c r="O856" i="1"/>
  <c r="G856" i="1"/>
  <c r="AE855" i="1"/>
  <c r="AA855" i="1"/>
  <c r="O855" i="1"/>
  <c r="G855" i="1"/>
  <c r="AE854" i="1"/>
  <c r="AA854" i="1"/>
  <c r="R854" i="1"/>
  <c r="O854" i="1"/>
  <c r="G854" i="1"/>
  <c r="AE853" i="1"/>
  <c r="AA853" i="1"/>
  <c r="O853" i="1"/>
  <c r="G853" i="1"/>
  <c r="D853" i="1"/>
  <c r="AH852" i="1"/>
  <c r="AG852" i="1"/>
  <c r="AF852" i="1"/>
  <c r="AE852" i="1"/>
  <c r="AD852" i="1"/>
  <c r="AC852" i="1"/>
  <c r="AB852" i="1"/>
  <c r="AA852" i="1"/>
  <c r="AN852" i="1" s="1"/>
  <c r="Z852" i="1"/>
  <c r="Y852" i="1"/>
  <c r="X852" i="1"/>
  <c r="W852" i="1"/>
  <c r="V852" i="1"/>
  <c r="U852" i="1"/>
  <c r="T852" i="1"/>
  <c r="S852" i="1"/>
  <c r="R852" i="1"/>
  <c r="Q852" i="1"/>
  <c r="P852" i="1"/>
  <c r="O852" i="1"/>
  <c r="N852" i="1"/>
  <c r="M852" i="1"/>
  <c r="L852" i="1"/>
  <c r="K852" i="1"/>
  <c r="J852" i="1"/>
  <c r="I852" i="1"/>
  <c r="H852" i="1"/>
  <c r="G852" i="1"/>
  <c r="AM852" i="1" s="1"/>
  <c r="F852" i="1"/>
  <c r="E852" i="1"/>
  <c r="D852" i="1"/>
  <c r="C852" i="1"/>
  <c r="AE851" i="1"/>
  <c r="AA851" i="1"/>
  <c r="W851" i="1"/>
  <c r="S851" i="1"/>
  <c r="O851" i="1"/>
  <c r="G851" i="1"/>
  <c r="AE850" i="1"/>
  <c r="AA850" i="1"/>
  <c r="O850" i="1"/>
  <c r="G850" i="1"/>
  <c r="AE849" i="1"/>
  <c r="AA849" i="1"/>
  <c r="R849" i="1"/>
  <c r="O849" i="1"/>
  <c r="G849" i="1"/>
  <c r="AE848" i="1"/>
  <c r="AA848" i="1"/>
  <c r="O848" i="1"/>
  <c r="G848" i="1"/>
  <c r="D848" i="1"/>
  <c r="AH847" i="1"/>
  <c r="AG847" i="1"/>
  <c r="AF847" i="1"/>
  <c r="AE847" i="1"/>
  <c r="AD847" i="1"/>
  <c r="AC847" i="1"/>
  <c r="AB847" i="1"/>
  <c r="AA847" i="1"/>
  <c r="AN847" i="1" s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AM847" i="1" s="1"/>
  <c r="F847" i="1"/>
  <c r="E847" i="1"/>
  <c r="D847" i="1"/>
  <c r="C847" i="1"/>
  <c r="AE846" i="1"/>
  <c r="AA846" i="1"/>
  <c r="W846" i="1"/>
  <c r="S846" i="1"/>
  <c r="O846" i="1"/>
  <c r="G846" i="1"/>
  <c r="AE845" i="1"/>
  <c r="AA845" i="1"/>
  <c r="O845" i="1"/>
  <c r="G845" i="1"/>
  <c r="AE844" i="1"/>
  <c r="AA844" i="1"/>
  <c r="R844" i="1"/>
  <c r="O844" i="1"/>
  <c r="G844" i="1"/>
  <c r="AE843" i="1"/>
  <c r="AA843" i="1"/>
  <c r="O843" i="1"/>
  <c r="G843" i="1"/>
  <c r="D843" i="1"/>
  <c r="AH842" i="1"/>
  <c r="AG842" i="1"/>
  <c r="AF842" i="1"/>
  <c r="AE842" i="1"/>
  <c r="AD842" i="1"/>
  <c r="AC842" i="1"/>
  <c r="AB842" i="1"/>
  <c r="AA842" i="1"/>
  <c r="AN842" i="1" s="1"/>
  <c r="Z842" i="1"/>
  <c r="Y842" i="1"/>
  <c r="X842" i="1"/>
  <c r="W842" i="1"/>
  <c r="V842" i="1"/>
  <c r="U842" i="1"/>
  <c r="T842" i="1"/>
  <c r="S842" i="1"/>
  <c r="R842" i="1"/>
  <c r="Q842" i="1"/>
  <c r="P842" i="1"/>
  <c r="O842" i="1"/>
  <c r="N842" i="1"/>
  <c r="M842" i="1"/>
  <c r="L842" i="1"/>
  <c r="K842" i="1"/>
  <c r="J842" i="1"/>
  <c r="I842" i="1"/>
  <c r="H842" i="1"/>
  <c r="G842" i="1"/>
  <c r="AM842" i="1" s="1"/>
  <c r="F842" i="1"/>
  <c r="E842" i="1"/>
  <c r="D842" i="1"/>
  <c r="C842" i="1"/>
  <c r="AE841" i="1"/>
  <c r="Z841" i="1"/>
  <c r="AD841" i="1" s="1"/>
  <c r="Y841" i="1"/>
  <c r="AC841" i="1" s="1"/>
  <c r="X841" i="1"/>
  <c r="W841" i="1" s="1"/>
  <c r="V841" i="1"/>
  <c r="U841" i="1"/>
  <c r="T841" i="1"/>
  <c r="S841" i="1" s="1"/>
  <c r="O841" i="1"/>
  <c r="G841" i="1"/>
  <c r="AE840" i="1"/>
  <c r="AD840" i="1"/>
  <c r="AC840" i="1"/>
  <c r="AB840" i="1"/>
  <c r="AA840" i="1"/>
  <c r="O840" i="1"/>
  <c r="G840" i="1"/>
  <c r="AE839" i="1"/>
  <c r="AD839" i="1"/>
  <c r="AC839" i="1"/>
  <c r="AB839" i="1"/>
  <c r="AA839" i="1" s="1"/>
  <c r="O839" i="1"/>
  <c r="G839" i="1"/>
  <c r="C839" i="1"/>
  <c r="AE838" i="1"/>
  <c r="AD838" i="1"/>
  <c r="AC838" i="1"/>
  <c r="AB838" i="1"/>
  <c r="AA838" i="1" s="1"/>
  <c r="O838" i="1"/>
  <c r="G838" i="1"/>
  <c r="D838" i="1"/>
  <c r="D837" i="1" s="1"/>
  <c r="AE837" i="1"/>
  <c r="AD837" i="1"/>
  <c r="AC837" i="1"/>
  <c r="AB837" i="1"/>
  <c r="AA837" i="1" s="1"/>
  <c r="AN837" i="1" s="1"/>
  <c r="W837" i="1"/>
  <c r="S837" i="1"/>
  <c r="O837" i="1"/>
  <c r="K837" i="1"/>
  <c r="G837" i="1"/>
  <c r="AM837" i="1" s="1"/>
  <c r="AE836" i="1"/>
  <c r="Z836" i="1"/>
  <c r="AD836" i="1" s="1"/>
  <c r="Y836" i="1"/>
  <c r="AC836" i="1" s="1"/>
  <c r="X836" i="1"/>
  <c r="AB836" i="1" s="1"/>
  <c r="W836" i="1"/>
  <c r="V836" i="1"/>
  <c r="U836" i="1"/>
  <c r="T836" i="1"/>
  <c r="S836" i="1"/>
  <c r="O836" i="1"/>
  <c r="G836" i="1"/>
  <c r="AE835" i="1"/>
  <c r="AD835" i="1"/>
  <c r="AC835" i="1"/>
  <c r="AB835" i="1"/>
  <c r="AA835" i="1" s="1"/>
  <c r="O835" i="1"/>
  <c r="G835" i="1"/>
  <c r="AE834" i="1"/>
  <c r="AD834" i="1"/>
  <c r="AC834" i="1"/>
  <c r="AB834" i="1"/>
  <c r="AA834" i="1"/>
  <c r="O834" i="1"/>
  <c r="G834" i="1"/>
  <c r="AE833" i="1"/>
  <c r="AD833" i="1"/>
  <c r="AC833" i="1"/>
  <c r="AB833" i="1"/>
  <c r="AA833" i="1" s="1"/>
  <c r="O833" i="1"/>
  <c r="G833" i="1"/>
  <c r="D833" i="1"/>
  <c r="D832" i="1" s="1"/>
  <c r="AE832" i="1"/>
  <c r="AD832" i="1"/>
  <c r="AC832" i="1"/>
  <c r="AB832" i="1"/>
  <c r="AA832" i="1" s="1"/>
  <c r="AN832" i="1" s="1"/>
  <c r="W832" i="1"/>
  <c r="S832" i="1"/>
  <c r="O832" i="1"/>
  <c r="K832" i="1"/>
  <c r="G832" i="1"/>
  <c r="AM832" i="1" s="1"/>
  <c r="AE831" i="1"/>
  <c r="Z831" i="1"/>
  <c r="AD831" i="1" s="1"/>
  <c r="Y831" i="1"/>
  <c r="AC831" i="1" s="1"/>
  <c r="X831" i="1"/>
  <c r="AB831" i="1" s="1"/>
  <c r="W831" i="1"/>
  <c r="V831" i="1"/>
  <c r="U831" i="1"/>
  <c r="T831" i="1"/>
  <c r="S831" i="1"/>
  <c r="O831" i="1"/>
  <c r="G831" i="1"/>
  <c r="AE830" i="1"/>
  <c r="AD830" i="1"/>
  <c r="AC830" i="1"/>
  <c r="AB830" i="1"/>
  <c r="AA830" i="1" s="1"/>
  <c r="O830" i="1"/>
  <c r="G830" i="1"/>
  <c r="AE829" i="1"/>
  <c r="AD829" i="1"/>
  <c r="AC829" i="1"/>
  <c r="AB829" i="1"/>
  <c r="AA829" i="1"/>
  <c r="O829" i="1"/>
  <c r="G829" i="1"/>
  <c r="AE828" i="1"/>
  <c r="AD828" i="1"/>
  <c r="AC828" i="1"/>
  <c r="AB828" i="1"/>
  <c r="AA828" i="1" s="1"/>
  <c r="O828" i="1"/>
  <c r="G828" i="1"/>
  <c r="D828" i="1"/>
  <c r="D827" i="1" s="1"/>
  <c r="AE827" i="1"/>
  <c r="AD827" i="1"/>
  <c r="AC827" i="1"/>
  <c r="AB827" i="1"/>
  <c r="AA827" i="1" s="1"/>
  <c r="AN827" i="1" s="1"/>
  <c r="W827" i="1"/>
  <c r="S827" i="1"/>
  <c r="O827" i="1"/>
  <c r="K827" i="1"/>
  <c r="G827" i="1"/>
  <c r="AM827" i="1" s="1"/>
  <c r="AE826" i="1"/>
  <c r="Z826" i="1"/>
  <c r="AD826" i="1" s="1"/>
  <c r="Y826" i="1"/>
  <c r="AC826" i="1" s="1"/>
  <c r="X826" i="1"/>
  <c r="AB826" i="1" s="1"/>
  <c r="W826" i="1"/>
  <c r="V826" i="1"/>
  <c r="U826" i="1"/>
  <c r="T826" i="1"/>
  <c r="S826" i="1"/>
  <c r="O826" i="1"/>
  <c r="G826" i="1"/>
  <c r="AE825" i="1"/>
  <c r="AD825" i="1"/>
  <c r="AC825" i="1"/>
  <c r="AB825" i="1"/>
  <c r="AA825" i="1" s="1"/>
  <c r="O825" i="1"/>
  <c r="G825" i="1"/>
  <c r="AE824" i="1"/>
  <c r="AD824" i="1"/>
  <c r="AC824" i="1"/>
  <c r="AB824" i="1"/>
  <c r="AA824" i="1"/>
  <c r="O824" i="1"/>
  <c r="G824" i="1"/>
  <c r="AE823" i="1"/>
  <c r="AD823" i="1"/>
  <c r="AC823" i="1"/>
  <c r="AB823" i="1"/>
  <c r="AA823" i="1" s="1"/>
  <c r="O823" i="1"/>
  <c r="G823" i="1"/>
  <c r="D823" i="1"/>
  <c r="D822" i="1" s="1"/>
  <c r="AE822" i="1"/>
  <c r="AD822" i="1"/>
  <c r="AC822" i="1"/>
  <c r="AB822" i="1"/>
  <c r="AA822" i="1" s="1"/>
  <c r="AN822" i="1" s="1"/>
  <c r="W822" i="1"/>
  <c r="S822" i="1"/>
  <c r="O822" i="1"/>
  <c r="K822" i="1"/>
  <c r="G822" i="1"/>
  <c r="AM822" i="1" s="1"/>
  <c r="AE821" i="1"/>
  <c r="Z821" i="1"/>
  <c r="AD821" i="1" s="1"/>
  <c r="Y821" i="1"/>
  <c r="AC821" i="1" s="1"/>
  <c r="X821" i="1"/>
  <c r="AB821" i="1" s="1"/>
  <c r="W821" i="1"/>
  <c r="V821" i="1"/>
  <c r="U821" i="1"/>
  <c r="T821" i="1"/>
  <c r="S821" i="1"/>
  <c r="O821" i="1"/>
  <c r="G821" i="1"/>
  <c r="AE820" i="1"/>
  <c r="AD820" i="1"/>
  <c r="AC820" i="1"/>
  <c r="AB820" i="1"/>
  <c r="AA820" i="1" s="1"/>
  <c r="O820" i="1"/>
  <c r="G820" i="1"/>
  <c r="AE819" i="1"/>
  <c r="AD819" i="1"/>
  <c r="AC819" i="1"/>
  <c r="AB819" i="1"/>
  <c r="AA819" i="1"/>
  <c r="O819" i="1"/>
  <c r="G819" i="1"/>
  <c r="AE818" i="1"/>
  <c r="AD818" i="1"/>
  <c r="AC818" i="1"/>
  <c r="AB818" i="1"/>
  <c r="AA818" i="1" s="1"/>
  <c r="O818" i="1"/>
  <c r="G818" i="1"/>
  <c r="D818" i="1"/>
  <c r="D817" i="1" s="1"/>
  <c r="AE817" i="1"/>
  <c r="AD817" i="1"/>
  <c r="AC817" i="1"/>
  <c r="AB817" i="1"/>
  <c r="AA817" i="1" s="1"/>
  <c r="AN817" i="1" s="1"/>
  <c r="W817" i="1"/>
  <c r="S817" i="1"/>
  <c r="O817" i="1"/>
  <c r="K817" i="1"/>
  <c r="G817" i="1"/>
  <c r="AM817" i="1" s="1"/>
  <c r="AE816" i="1"/>
  <c r="Z816" i="1"/>
  <c r="AD816" i="1" s="1"/>
  <c r="Y816" i="1"/>
  <c r="AC816" i="1" s="1"/>
  <c r="X816" i="1"/>
  <c r="AB816" i="1" s="1"/>
  <c r="W816" i="1"/>
  <c r="V816" i="1"/>
  <c r="U816" i="1"/>
  <c r="T816" i="1"/>
  <c r="S816" i="1"/>
  <c r="O816" i="1"/>
  <c r="G816" i="1"/>
  <c r="AE815" i="1"/>
  <c r="AD815" i="1"/>
  <c r="AC815" i="1"/>
  <c r="AB815" i="1"/>
  <c r="AA815" i="1" s="1"/>
  <c r="O815" i="1"/>
  <c r="G815" i="1"/>
  <c r="AE814" i="1"/>
  <c r="AD814" i="1"/>
  <c r="AC814" i="1"/>
  <c r="AB814" i="1"/>
  <c r="AA814" i="1"/>
  <c r="O814" i="1"/>
  <c r="G814" i="1"/>
  <c r="AE813" i="1"/>
  <c r="AD813" i="1"/>
  <c r="AC813" i="1"/>
  <c r="AB813" i="1"/>
  <c r="AA813" i="1" s="1"/>
  <c r="O813" i="1"/>
  <c r="G813" i="1"/>
  <c r="D813" i="1"/>
  <c r="D812" i="1" s="1"/>
  <c r="AE812" i="1"/>
  <c r="AD812" i="1"/>
  <c r="AC812" i="1"/>
  <c r="AB812" i="1"/>
  <c r="AA812" i="1" s="1"/>
  <c r="AN812" i="1" s="1"/>
  <c r="W812" i="1"/>
  <c r="S812" i="1"/>
  <c r="O812" i="1"/>
  <c r="K812" i="1"/>
  <c r="G812" i="1"/>
  <c r="AM812" i="1" s="1"/>
  <c r="AE811" i="1"/>
  <c r="Z811" i="1"/>
  <c r="AD811" i="1" s="1"/>
  <c r="Y811" i="1"/>
  <c r="AC811" i="1" s="1"/>
  <c r="X811" i="1"/>
  <c r="AB811" i="1" s="1"/>
  <c r="W811" i="1"/>
  <c r="V811" i="1"/>
  <c r="U811" i="1"/>
  <c r="T811" i="1"/>
  <c r="S811" i="1"/>
  <c r="O811" i="1"/>
  <c r="G811" i="1"/>
  <c r="AE810" i="1"/>
  <c r="AD810" i="1"/>
  <c r="AC810" i="1"/>
  <c r="AB810" i="1"/>
  <c r="AA810" i="1" s="1"/>
  <c r="O810" i="1"/>
  <c r="G810" i="1"/>
  <c r="AE809" i="1"/>
  <c r="AD809" i="1"/>
  <c r="AC809" i="1"/>
  <c r="AB809" i="1"/>
  <c r="AA809" i="1"/>
  <c r="O809" i="1"/>
  <c r="G809" i="1"/>
  <c r="AE808" i="1"/>
  <c r="AD808" i="1"/>
  <c r="AC808" i="1"/>
  <c r="AB808" i="1"/>
  <c r="AA808" i="1" s="1"/>
  <c r="O808" i="1"/>
  <c r="G808" i="1"/>
  <c r="D808" i="1"/>
  <c r="D807" i="1" s="1"/>
  <c r="AE807" i="1"/>
  <c r="AD807" i="1"/>
  <c r="AC807" i="1"/>
  <c r="AB807" i="1"/>
  <c r="AA807" i="1" s="1"/>
  <c r="AN807" i="1" s="1"/>
  <c r="W807" i="1"/>
  <c r="S807" i="1"/>
  <c r="O807" i="1"/>
  <c r="K807" i="1"/>
  <c r="G807" i="1"/>
  <c r="AM807" i="1" s="1"/>
  <c r="AE806" i="1"/>
  <c r="Z806" i="1"/>
  <c r="AD806" i="1" s="1"/>
  <c r="Y806" i="1"/>
  <c r="AC806" i="1" s="1"/>
  <c r="X806" i="1"/>
  <c r="AB806" i="1" s="1"/>
  <c r="W806" i="1"/>
  <c r="V806" i="1"/>
  <c r="U806" i="1"/>
  <c r="T806" i="1"/>
  <c r="S806" i="1"/>
  <c r="O806" i="1"/>
  <c r="G806" i="1"/>
  <c r="AE805" i="1"/>
  <c r="AD805" i="1"/>
  <c r="AC805" i="1"/>
  <c r="AB805" i="1"/>
  <c r="AA805" i="1" s="1"/>
  <c r="O805" i="1"/>
  <c r="G805" i="1"/>
  <c r="AE804" i="1"/>
  <c r="AD804" i="1"/>
  <c r="AC804" i="1"/>
  <c r="AB804" i="1"/>
  <c r="AA804" i="1"/>
  <c r="O804" i="1"/>
  <c r="G804" i="1"/>
  <c r="AE803" i="1"/>
  <c r="AD803" i="1"/>
  <c r="AC803" i="1"/>
  <c r="AB803" i="1"/>
  <c r="AA803" i="1" s="1"/>
  <c r="O803" i="1"/>
  <c r="G803" i="1"/>
  <c r="D803" i="1"/>
  <c r="D802" i="1" s="1"/>
  <c r="AE802" i="1"/>
  <c r="AD802" i="1"/>
  <c r="AC802" i="1"/>
  <c r="AB802" i="1"/>
  <c r="AA802" i="1" s="1"/>
  <c r="AN802" i="1" s="1"/>
  <c r="W802" i="1"/>
  <c r="S802" i="1"/>
  <c r="O802" i="1"/>
  <c r="K802" i="1"/>
  <c r="G802" i="1"/>
  <c r="AM802" i="1" s="1"/>
  <c r="AE801" i="1"/>
  <c r="Z801" i="1"/>
  <c r="AD801" i="1" s="1"/>
  <c r="Y801" i="1"/>
  <c r="AC801" i="1" s="1"/>
  <c r="X801" i="1"/>
  <c r="AB801" i="1" s="1"/>
  <c r="W801" i="1"/>
  <c r="V801" i="1"/>
  <c r="U801" i="1"/>
  <c r="T801" i="1"/>
  <c r="S801" i="1"/>
  <c r="O801" i="1"/>
  <c r="G801" i="1"/>
  <c r="AE800" i="1"/>
  <c r="AD800" i="1"/>
  <c r="AC800" i="1"/>
  <c r="AB800" i="1"/>
  <c r="AA800" i="1" s="1"/>
  <c r="O800" i="1"/>
  <c r="G800" i="1"/>
  <c r="AE799" i="1"/>
  <c r="AD799" i="1"/>
  <c r="AC799" i="1"/>
  <c r="AB799" i="1"/>
  <c r="AA799" i="1"/>
  <c r="O799" i="1"/>
  <c r="G799" i="1"/>
  <c r="AE798" i="1"/>
  <c r="AD798" i="1"/>
  <c r="AC798" i="1"/>
  <c r="AB798" i="1"/>
  <c r="AA798" i="1" s="1"/>
  <c r="O798" i="1"/>
  <c r="G798" i="1"/>
  <c r="D798" i="1"/>
  <c r="D797" i="1" s="1"/>
  <c r="AE797" i="1"/>
  <c r="AD797" i="1"/>
  <c r="AC797" i="1"/>
  <c r="AB797" i="1"/>
  <c r="AA797" i="1" s="1"/>
  <c r="AN797" i="1" s="1"/>
  <c r="W797" i="1"/>
  <c r="S797" i="1"/>
  <c r="O797" i="1"/>
  <c r="K797" i="1"/>
  <c r="G797" i="1"/>
  <c r="AM797" i="1" s="1"/>
  <c r="AE796" i="1"/>
  <c r="Z796" i="1"/>
  <c r="AD796" i="1" s="1"/>
  <c r="Y796" i="1"/>
  <c r="AC796" i="1" s="1"/>
  <c r="X796" i="1"/>
  <c r="AB796" i="1" s="1"/>
  <c r="W796" i="1"/>
  <c r="V796" i="1"/>
  <c r="U796" i="1"/>
  <c r="T796" i="1"/>
  <c r="S796" i="1"/>
  <c r="O796" i="1"/>
  <c r="G796" i="1"/>
  <c r="AE795" i="1"/>
  <c r="AD795" i="1"/>
  <c r="AC795" i="1"/>
  <c r="AB795" i="1"/>
  <c r="AA795" i="1" s="1"/>
  <c r="O795" i="1"/>
  <c r="G795" i="1"/>
  <c r="AE794" i="1"/>
  <c r="AD794" i="1"/>
  <c r="AC794" i="1"/>
  <c r="AB794" i="1"/>
  <c r="AA794" i="1"/>
  <c r="O794" i="1"/>
  <c r="G794" i="1"/>
  <c r="AE793" i="1"/>
  <c r="AD793" i="1"/>
  <c r="AC793" i="1"/>
  <c r="AB793" i="1"/>
  <c r="AA793" i="1" s="1"/>
  <c r="O793" i="1"/>
  <c r="G793" i="1"/>
  <c r="D793" i="1"/>
  <c r="AH792" i="1"/>
  <c r="AG792" i="1"/>
  <c r="AF792" i="1"/>
  <c r="AE792" i="1"/>
  <c r="AD792" i="1"/>
  <c r="AC792" i="1"/>
  <c r="AB792" i="1"/>
  <c r="AA792" i="1"/>
  <c r="AN792" i="1" s="1"/>
  <c r="W792" i="1"/>
  <c r="S792" i="1"/>
  <c r="O792" i="1"/>
  <c r="K792" i="1"/>
  <c r="G792" i="1"/>
  <c r="AM792" i="1" s="1"/>
  <c r="D792" i="1"/>
  <c r="AE791" i="1"/>
  <c r="Z791" i="1"/>
  <c r="AD791" i="1" s="1"/>
  <c r="Y791" i="1"/>
  <c r="AC791" i="1" s="1"/>
  <c r="X791" i="1"/>
  <c r="W791" i="1" s="1"/>
  <c r="V791" i="1"/>
  <c r="U791" i="1"/>
  <c r="T791" i="1"/>
  <c r="S791" i="1" s="1"/>
  <c r="O791" i="1"/>
  <c r="G791" i="1"/>
  <c r="D791" i="1"/>
  <c r="AE790" i="1"/>
  <c r="AD790" i="1"/>
  <c r="AC790" i="1"/>
  <c r="AB790" i="1"/>
  <c r="AA790" i="1" s="1"/>
  <c r="O790" i="1"/>
  <c r="G790" i="1"/>
  <c r="AE789" i="1"/>
  <c r="AD789" i="1"/>
  <c r="AC789" i="1"/>
  <c r="AB789" i="1"/>
  <c r="AA789" i="1"/>
  <c r="O789" i="1"/>
  <c r="G789" i="1"/>
  <c r="AE788" i="1"/>
  <c r="AD788" i="1"/>
  <c r="AC788" i="1"/>
  <c r="AB788" i="1"/>
  <c r="AA788" i="1" s="1"/>
  <c r="O788" i="1"/>
  <c r="G788" i="1"/>
  <c r="D788" i="1"/>
  <c r="D787" i="1" s="1"/>
  <c r="AE787" i="1"/>
  <c r="AD787" i="1"/>
  <c r="AC787" i="1"/>
  <c r="AB787" i="1"/>
  <c r="AA787" i="1" s="1"/>
  <c r="AN787" i="1" s="1"/>
  <c r="W787" i="1"/>
  <c r="S787" i="1"/>
  <c r="O787" i="1"/>
  <c r="K787" i="1"/>
  <c r="G787" i="1"/>
  <c r="AM787" i="1" s="1"/>
  <c r="AE786" i="1"/>
  <c r="AD786" i="1"/>
  <c r="AC786" i="1"/>
  <c r="AB786" i="1"/>
  <c r="AA786" i="1"/>
  <c r="AN786" i="1" s="1"/>
  <c r="W786" i="1"/>
  <c r="S786" i="1"/>
  <c r="O786" i="1"/>
  <c r="G786" i="1"/>
  <c r="AM786" i="1" s="1"/>
  <c r="AM785" i="1"/>
  <c r="AE785" i="1"/>
  <c r="AD785" i="1"/>
  <c r="AC785" i="1"/>
  <c r="AB785" i="1"/>
  <c r="AA785" i="1" s="1"/>
  <c r="AN785" i="1" s="1"/>
  <c r="O785" i="1"/>
  <c r="G785" i="1"/>
  <c r="AE784" i="1"/>
  <c r="AD784" i="1"/>
  <c r="AB784" i="1"/>
  <c r="U784" i="1"/>
  <c r="Y784" i="1" s="1"/>
  <c r="O784" i="1"/>
  <c r="G784" i="1"/>
  <c r="AM784" i="1" s="1"/>
  <c r="AM783" i="1"/>
  <c r="AE783" i="1"/>
  <c r="AD783" i="1"/>
  <c r="AC783" i="1"/>
  <c r="AB783" i="1"/>
  <c r="AA783" i="1" s="1"/>
  <c r="AN783" i="1" s="1"/>
  <c r="O783" i="1"/>
  <c r="G783" i="1"/>
  <c r="D783" i="1"/>
  <c r="D782" i="1" s="1"/>
  <c r="AE782" i="1"/>
  <c r="Z782" i="1"/>
  <c r="AD782" i="1" s="1"/>
  <c r="X782" i="1"/>
  <c r="AB782" i="1" s="1"/>
  <c r="W782" i="1"/>
  <c r="V782" i="1"/>
  <c r="U782" i="1"/>
  <c r="T782" i="1"/>
  <c r="S782" i="1" s="1"/>
  <c r="O782" i="1"/>
  <c r="K782" i="1"/>
  <c r="G782" i="1"/>
  <c r="AE781" i="1"/>
  <c r="AD781" i="1"/>
  <c r="AC781" i="1"/>
  <c r="AB781" i="1"/>
  <c r="AA781" i="1"/>
  <c r="AN781" i="1" s="1"/>
  <c r="W781" i="1"/>
  <c r="S781" i="1"/>
  <c r="O781" i="1"/>
  <c r="G781" i="1"/>
  <c r="AM781" i="1" s="1"/>
  <c r="AM780" i="1"/>
  <c r="AE780" i="1"/>
  <c r="AD780" i="1"/>
  <c r="AC780" i="1"/>
  <c r="AB780" i="1"/>
  <c r="AA780" i="1" s="1"/>
  <c r="AN780" i="1" s="1"/>
  <c r="O780" i="1"/>
  <c r="G780" i="1"/>
  <c r="AE779" i="1"/>
  <c r="AB779" i="1"/>
  <c r="Z779" i="1"/>
  <c r="AD779" i="1" s="1"/>
  <c r="Y779" i="1"/>
  <c r="AC779" i="1" s="1"/>
  <c r="U779" i="1"/>
  <c r="O779" i="1"/>
  <c r="G779" i="1"/>
  <c r="AM779" i="1" s="1"/>
  <c r="AE778" i="1"/>
  <c r="AD778" i="1"/>
  <c r="AC778" i="1"/>
  <c r="AB778" i="1"/>
  <c r="AA778" i="1"/>
  <c r="AN778" i="1" s="1"/>
  <c r="O778" i="1"/>
  <c r="G778" i="1"/>
  <c r="AM778" i="1" s="1"/>
  <c r="D778" i="1"/>
  <c r="AE777" i="1"/>
  <c r="Z777" i="1"/>
  <c r="AD777" i="1" s="1"/>
  <c r="Y777" i="1"/>
  <c r="AC777" i="1" s="1"/>
  <c r="X777" i="1"/>
  <c r="AB777" i="1" s="1"/>
  <c r="AA777" i="1" s="1"/>
  <c r="AN777" i="1" s="1"/>
  <c r="W777" i="1"/>
  <c r="V777" i="1"/>
  <c r="U777" i="1"/>
  <c r="T777" i="1"/>
  <c r="S777" i="1"/>
  <c r="O777" i="1"/>
  <c r="K777" i="1"/>
  <c r="G777" i="1"/>
  <c r="AM777" i="1" s="1"/>
  <c r="D777" i="1"/>
  <c r="AE776" i="1"/>
  <c r="AD776" i="1"/>
  <c r="AC776" i="1"/>
  <c r="AB776" i="1"/>
  <c r="AA776" i="1" s="1"/>
  <c r="AN776" i="1" s="1"/>
  <c r="W776" i="1"/>
  <c r="S776" i="1"/>
  <c r="O776" i="1"/>
  <c r="G776" i="1"/>
  <c r="AM776" i="1" s="1"/>
  <c r="AE775" i="1"/>
  <c r="AD775" i="1"/>
  <c r="AC775" i="1"/>
  <c r="AB775" i="1"/>
  <c r="AA775" i="1"/>
  <c r="AN775" i="1" s="1"/>
  <c r="O775" i="1"/>
  <c r="G775" i="1"/>
  <c r="AM775" i="1" s="1"/>
  <c r="AM774" i="1"/>
  <c r="AE774" i="1"/>
  <c r="Z774" i="1"/>
  <c r="AD774" i="1" s="1"/>
  <c r="X774" i="1"/>
  <c r="AB774" i="1" s="1"/>
  <c r="U774" i="1"/>
  <c r="Y774" i="1" s="1"/>
  <c r="O774" i="1"/>
  <c r="G774" i="1"/>
  <c r="AE773" i="1"/>
  <c r="AD773" i="1"/>
  <c r="AC773" i="1"/>
  <c r="AB773" i="1"/>
  <c r="AA773" i="1"/>
  <c r="AN773" i="1" s="1"/>
  <c r="O773" i="1"/>
  <c r="G773" i="1"/>
  <c r="AM773" i="1" s="1"/>
  <c r="D773" i="1"/>
  <c r="AE772" i="1"/>
  <c r="Z772" i="1"/>
  <c r="AD772" i="1" s="1"/>
  <c r="X772" i="1"/>
  <c r="AB772" i="1" s="1"/>
  <c r="W772" i="1"/>
  <c r="V772" i="1"/>
  <c r="U772" i="1"/>
  <c r="T772" i="1"/>
  <c r="S772" i="1"/>
  <c r="O772" i="1"/>
  <c r="K772" i="1"/>
  <c r="G772" i="1"/>
  <c r="AM772" i="1" s="1"/>
  <c r="D772" i="1"/>
  <c r="C772" i="1"/>
  <c r="AE771" i="1"/>
  <c r="Z771" i="1"/>
  <c r="Y771" i="1"/>
  <c r="AC771" i="1" s="1"/>
  <c r="X771" i="1"/>
  <c r="AB771" i="1" s="1"/>
  <c r="V771" i="1"/>
  <c r="U771" i="1"/>
  <c r="T771" i="1"/>
  <c r="S771" i="1" s="1"/>
  <c r="O771" i="1"/>
  <c r="G771" i="1"/>
  <c r="AE770" i="1"/>
  <c r="AD770" i="1"/>
  <c r="AC770" i="1"/>
  <c r="AB770" i="1"/>
  <c r="AA770" i="1"/>
  <c r="AN770" i="1" s="1"/>
  <c r="O770" i="1"/>
  <c r="G770" i="1"/>
  <c r="AM770" i="1" s="1"/>
  <c r="AM769" i="1"/>
  <c r="AE769" i="1"/>
  <c r="AD769" i="1"/>
  <c r="AC769" i="1"/>
  <c r="AB769" i="1"/>
  <c r="AA769" i="1" s="1"/>
  <c r="AN769" i="1" s="1"/>
  <c r="O769" i="1"/>
  <c r="G769" i="1"/>
  <c r="AE768" i="1"/>
  <c r="AD768" i="1"/>
  <c r="AC768" i="1"/>
  <c r="AB768" i="1"/>
  <c r="AA768" i="1"/>
  <c r="AN768" i="1" s="1"/>
  <c r="O768" i="1"/>
  <c r="G768" i="1"/>
  <c r="AM768" i="1" s="1"/>
  <c r="D768" i="1"/>
  <c r="AE767" i="1"/>
  <c r="AD767" i="1"/>
  <c r="AC767" i="1"/>
  <c r="AB767" i="1"/>
  <c r="AA767" i="1"/>
  <c r="AN767" i="1" s="1"/>
  <c r="W767" i="1"/>
  <c r="S767" i="1"/>
  <c r="O767" i="1"/>
  <c r="K767" i="1"/>
  <c r="G767" i="1"/>
  <c r="AM767" i="1" s="1"/>
  <c r="D767" i="1"/>
  <c r="AE766" i="1"/>
  <c r="Z766" i="1"/>
  <c r="AD766" i="1" s="1"/>
  <c r="Y766" i="1"/>
  <c r="AC766" i="1" s="1"/>
  <c r="X766" i="1"/>
  <c r="AB766" i="1" s="1"/>
  <c r="AA766" i="1" s="1"/>
  <c r="AN766" i="1" s="1"/>
  <c r="V766" i="1"/>
  <c r="U766" i="1"/>
  <c r="T766" i="1"/>
  <c r="S766" i="1" s="1"/>
  <c r="O766" i="1"/>
  <c r="I766" i="1"/>
  <c r="G766" i="1"/>
  <c r="AM765" i="1"/>
  <c r="AE765" i="1"/>
  <c r="AD765" i="1"/>
  <c r="AC765" i="1"/>
  <c r="AB765" i="1"/>
  <c r="AA765" i="1" s="1"/>
  <c r="AN765" i="1" s="1"/>
  <c r="O765" i="1"/>
  <c r="G765" i="1"/>
  <c r="AE764" i="1"/>
  <c r="AD764" i="1"/>
  <c r="AB764" i="1"/>
  <c r="O764" i="1"/>
  <c r="I764" i="1"/>
  <c r="AC764" i="1" s="1"/>
  <c r="AA764" i="1" s="1"/>
  <c r="AN764" i="1" s="1"/>
  <c r="AE763" i="1"/>
  <c r="AD763" i="1"/>
  <c r="AB763" i="1"/>
  <c r="O763" i="1"/>
  <c r="I763" i="1"/>
  <c r="AC763" i="1" s="1"/>
  <c r="AA763" i="1" s="1"/>
  <c r="AN763" i="1" s="1"/>
  <c r="D763" i="1"/>
  <c r="D762" i="1" s="1"/>
  <c r="AE762" i="1"/>
  <c r="AD762" i="1"/>
  <c r="AC762" i="1"/>
  <c r="AB762" i="1"/>
  <c r="AA762" i="1" s="1"/>
  <c r="AN762" i="1" s="1"/>
  <c r="W762" i="1"/>
  <c r="S762" i="1"/>
  <c r="O762" i="1"/>
  <c r="K762" i="1"/>
  <c r="G762" i="1"/>
  <c r="AM762" i="1" s="1"/>
  <c r="AE761" i="1"/>
  <c r="Z761" i="1"/>
  <c r="AD761" i="1" s="1"/>
  <c r="Y761" i="1"/>
  <c r="AC761" i="1" s="1"/>
  <c r="X761" i="1"/>
  <c r="AB761" i="1" s="1"/>
  <c r="W761" i="1"/>
  <c r="V761" i="1"/>
  <c r="U761" i="1"/>
  <c r="T761" i="1"/>
  <c r="S761" i="1"/>
  <c r="O761" i="1"/>
  <c r="G761" i="1"/>
  <c r="AM761" i="1" s="1"/>
  <c r="AM760" i="1"/>
  <c r="AE760" i="1"/>
  <c r="AD760" i="1"/>
  <c r="AC760" i="1"/>
  <c r="AB760" i="1"/>
  <c r="AA760" i="1" s="1"/>
  <c r="AN760" i="1" s="1"/>
  <c r="O760" i="1"/>
  <c r="G760" i="1"/>
  <c r="AE759" i="1"/>
  <c r="AD759" i="1"/>
  <c r="AC759" i="1"/>
  <c r="AB759" i="1"/>
  <c r="AA759" i="1"/>
  <c r="AN759" i="1" s="1"/>
  <c r="O759" i="1"/>
  <c r="G759" i="1"/>
  <c r="AM759" i="1" s="1"/>
  <c r="AM758" i="1"/>
  <c r="AE758" i="1"/>
  <c r="AD758" i="1"/>
  <c r="AC758" i="1"/>
  <c r="AB758" i="1"/>
  <c r="AA758" i="1" s="1"/>
  <c r="AN758" i="1" s="1"/>
  <c r="O758" i="1"/>
  <c r="G758" i="1"/>
  <c r="D758" i="1"/>
  <c r="D757" i="1" s="1"/>
  <c r="D751" i="1" s="1"/>
  <c r="AE757" i="1"/>
  <c r="AD757" i="1"/>
  <c r="AC757" i="1"/>
  <c r="AB757" i="1"/>
  <c r="AA757" i="1" s="1"/>
  <c r="AN757" i="1" s="1"/>
  <c r="W757" i="1"/>
  <c r="W751" i="1" s="1"/>
  <c r="S757" i="1"/>
  <c r="O757" i="1"/>
  <c r="O751" i="1" s="1"/>
  <c r="K757" i="1"/>
  <c r="G757" i="1"/>
  <c r="AM757" i="1" s="1"/>
  <c r="AE756" i="1"/>
  <c r="Z756" i="1"/>
  <c r="AD756" i="1" s="1"/>
  <c r="Y756" i="1"/>
  <c r="AC756" i="1" s="1"/>
  <c r="X756" i="1"/>
  <c r="AB756" i="1" s="1"/>
  <c r="W756" i="1"/>
  <c r="V756" i="1"/>
  <c r="U756" i="1"/>
  <c r="T756" i="1"/>
  <c r="S756" i="1"/>
  <c r="O756" i="1"/>
  <c r="J756" i="1"/>
  <c r="G756" i="1" s="1"/>
  <c r="AM756" i="1" s="1"/>
  <c r="AE755" i="1"/>
  <c r="AC755" i="1"/>
  <c r="AB755" i="1"/>
  <c r="O755" i="1"/>
  <c r="J755" i="1"/>
  <c r="AD755" i="1" s="1"/>
  <c r="AA755" i="1" s="1"/>
  <c r="AN755" i="1" s="1"/>
  <c r="AE754" i="1"/>
  <c r="AC754" i="1"/>
  <c r="AB754" i="1"/>
  <c r="O754" i="1"/>
  <c r="J754" i="1"/>
  <c r="AD754" i="1" s="1"/>
  <c r="AA754" i="1" s="1"/>
  <c r="AN754" i="1" s="1"/>
  <c r="AE753" i="1"/>
  <c r="AC753" i="1"/>
  <c r="AB753" i="1"/>
  <c r="O753" i="1"/>
  <c r="J753" i="1"/>
  <c r="AD753" i="1" s="1"/>
  <c r="AA753" i="1" s="1"/>
  <c r="AN753" i="1" s="1"/>
  <c r="AE752" i="1"/>
  <c r="AE751" i="1" s="1"/>
  <c r="AD752" i="1"/>
  <c r="AC752" i="1"/>
  <c r="AB752" i="1"/>
  <c r="AA752" i="1"/>
  <c r="AN752" i="1" s="1"/>
  <c r="W752" i="1"/>
  <c r="S752" i="1"/>
  <c r="S751" i="1" s="1"/>
  <c r="O752" i="1"/>
  <c r="K752" i="1"/>
  <c r="AM752" i="1" s="1"/>
  <c r="AO752" i="1" s="1"/>
  <c r="G752" i="1"/>
  <c r="AL752" i="1" s="1"/>
  <c r="D752" i="1"/>
  <c r="AI751" i="1"/>
  <c r="AH751" i="1"/>
  <c r="AG751" i="1"/>
  <c r="AF751" i="1"/>
  <c r="AD751" i="1"/>
  <c r="AB751" i="1"/>
  <c r="Z751" i="1"/>
  <c r="X751" i="1"/>
  <c r="V751" i="1"/>
  <c r="U751" i="1"/>
  <c r="T751" i="1"/>
  <c r="R751" i="1"/>
  <c r="Q751" i="1"/>
  <c r="P751" i="1"/>
  <c r="N751" i="1"/>
  <c r="M751" i="1"/>
  <c r="L751" i="1"/>
  <c r="J751" i="1"/>
  <c r="I751" i="1"/>
  <c r="H751" i="1"/>
  <c r="F751" i="1"/>
  <c r="E751" i="1"/>
  <c r="C751" i="1"/>
  <c r="AE750" i="1"/>
  <c r="AD750" i="1"/>
  <c r="AC750" i="1"/>
  <c r="AB750" i="1"/>
  <c r="AA750" i="1"/>
  <c r="W750" i="1"/>
  <c r="S750" i="1"/>
  <c r="O750" i="1"/>
  <c r="K750" i="1"/>
  <c r="G750" i="1"/>
  <c r="AE749" i="1"/>
  <c r="AE746" i="1" s="1"/>
  <c r="AC749" i="1"/>
  <c r="AB749" i="1"/>
  <c r="W749" i="1"/>
  <c r="S749" i="1"/>
  <c r="S746" i="1" s="1"/>
  <c r="O749" i="1"/>
  <c r="K749" i="1"/>
  <c r="K746" i="1" s="1"/>
  <c r="J749" i="1"/>
  <c r="AD749" i="1" s="1"/>
  <c r="AA749" i="1" s="1"/>
  <c r="G749" i="1"/>
  <c r="AE748" i="1"/>
  <c r="AD748" i="1"/>
  <c r="AC748" i="1"/>
  <c r="AB748" i="1"/>
  <c r="AA748" i="1" s="1"/>
  <c r="W748" i="1"/>
  <c r="S748" i="1"/>
  <c r="O748" i="1"/>
  <c r="K748" i="1"/>
  <c r="G748" i="1"/>
  <c r="AE747" i="1"/>
  <c r="AD747" i="1"/>
  <c r="AC747" i="1"/>
  <c r="AB747" i="1"/>
  <c r="AA747" i="1" s="1"/>
  <c r="W747" i="1"/>
  <c r="W746" i="1" s="1"/>
  <c r="S747" i="1"/>
  <c r="O747" i="1"/>
  <c r="O746" i="1" s="1"/>
  <c r="K747" i="1"/>
  <c r="G747" i="1"/>
  <c r="AI746" i="1"/>
  <c r="AH746" i="1"/>
  <c r="AG746" i="1"/>
  <c r="AF746" i="1"/>
  <c r="Z746" i="1"/>
  <c r="AD746" i="1" s="1"/>
  <c r="Y746" i="1"/>
  <c r="AC746" i="1" s="1"/>
  <c r="X746" i="1"/>
  <c r="AB746" i="1" s="1"/>
  <c r="V746" i="1"/>
  <c r="U746" i="1"/>
  <c r="T746" i="1"/>
  <c r="R746" i="1"/>
  <c r="Q746" i="1"/>
  <c r="P746" i="1"/>
  <c r="N746" i="1"/>
  <c r="M746" i="1"/>
  <c r="L746" i="1"/>
  <c r="I746" i="1"/>
  <c r="H746" i="1"/>
  <c r="G746" i="1"/>
  <c r="F746" i="1"/>
  <c r="E746" i="1"/>
  <c r="D746" i="1"/>
  <c r="AE745" i="1"/>
  <c r="AD745" i="1"/>
  <c r="AC745" i="1"/>
  <c r="AB745" i="1"/>
  <c r="AA745" i="1"/>
  <c r="W745" i="1"/>
  <c r="S745" i="1"/>
  <c r="O745" i="1"/>
  <c r="K745" i="1"/>
  <c r="G745" i="1"/>
  <c r="AE744" i="1"/>
  <c r="AD744" i="1"/>
  <c r="AC744" i="1"/>
  <c r="AB744" i="1"/>
  <c r="AA744" i="1"/>
  <c r="W744" i="1"/>
  <c r="S744" i="1"/>
  <c r="O744" i="1"/>
  <c r="K744" i="1"/>
  <c r="G744" i="1"/>
  <c r="AE743" i="1"/>
  <c r="AD743" i="1"/>
  <c r="AC743" i="1"/>
  <c r="AB743" i="1"/>
  <c r="AA743" i="1"/>
  <c r="W743" i="1"/>
  <c r="S743" i="1"/>
  <c r="O743" i="1"/>
  <c r="K743" i="1"/>
  <c r="G743" i="1"/>
  <c r="AE742" i="1"/>
  <c r="AD742" i="1"/>
  <c r="AC742" i="1"/>
  <c r="AB742" i="1"/>
  <c r="AA742" i="1"/>
  <c r="W742" i="1"/>
  <c r="S742" i="1"/>
  <c r="O742" i="1"/>
  <c r="K742" i="1"/>
  <c r="G742" i="1"/>
  <c r="D742" i="1"/>
  <c r="D741" i="1" s="1"/>
  <c r="C742" i="1"/>
  <c r="AI741" i="1"/>
  <c r="AH741" i="1"/>
  <c r="AG741" i="1"/>
  <c r="AF741" i="1"/>
  <c r="AE741" i="1"/>
  <c r="Z741" i="1"/>
  <c r="AD741" i="1" s="1"/>
  <c r="Y741" i="1"/>
  <c r="AC741" i="1" s="1"/>
  <c r="X741" i="1"/>
  <c r="AB741" i="1" s="1"/>
  <c r="AA741" i="1" s="1"/>
  <c r="W741" i="1"/>
  <c r="V741" i="1"/>
  <c r="U741" i="1"/>
  <c r="T741" i="1"/>
  <c r="S741" i="1"/>
  <c r="R741" i="1"/>
  <c r="Q741" i="1"/>
  <c r="P741" i="1"/>
  <c r="O741" i="1"/>
  <c r="N741" i="1"/>
  <c r="M741" i="1"/>
  <c r="L741" i="1"/>
  <c r="K741" i="1"/>
  <c r="J741" i="1"/>
  <c r="I741" i="1"/>
  <c r="H741" i="1"/>
  <c r="G741" i="1"/>
  <c r="F741" i="1"/>
  <c r="E741" i="1"/>
  <c r="C741" i="1"/>
  <c r="AE740" i="1"/>
  <c r="AD740" i="1"/>
  <c r="AC740" i="1"/>
  <c r="AB740" i="1"/>
  <c r="AA740" i="1" s="1"/>
  <c r="W740" i="1"/>
  <c r="S740" i="1"/>
  <c r="O740" i="1"/>
  <c r="K740" i="1"/>
  <c r="G740" i="1"/>
  <c r="AE739" i="1"/>
  <c r="AD739" i="1"/>
  <c r="AC739" i="1"/>
  <c r="AB739" i="1"/>
  <c r="AA739" i="1" s="1"/>
  <c r="W739" i="1"/>
  <c r="S739" i="1"/>
  <c r="O739" i="1"/>
  <c r="K739" i="1"/>
  <c r="G739" i="1"/>
  <c r="AE738" i="1"/>
  <c r="AD738" i="1"/>
  <c r="AB738" i="1"/>
  <c r="Y738" i="1"/>
  <c r="AC738" i="1" s="1"/>
  <c r="X738" i="1"/>
  <c r="W738" i="1"/>
  <c r="S738" i="1"/>
  <c r="O738" i="1"/>
  <c r="K738" i="1"/>
  <c r="G738" i="1"/>
  <c r="AE737" i="1"/>
  <c r="AD737" i="1"/>
  <c r="AC737" i="1"/>
  <c r="AB737" i="1"/>
  <c r="AA737" i="1" s="1"/>
  <c r="W737" i="1"/>
  <c r="W736" i="1" s="1"/>
  <c r="S737" i="1"/>
  <c r="O737" i="1"/>
  <c r="O736" i="1" s="1"/>
  <c r="K737" i="1"/>
  <c r="G737" i="1"/>
  <c r="G736" i="1" s="1"/>
  <c r="AI736" i="1"/>
  <c r="AH736" i="1"/>
  <c r="AG736" i="1"/>
  <c r="AF736" i="1"/>
  <c r="AE736" i="1"/>
  <c r="Z736" i="1"/>
  <c r="AD736" i="1" s="1"/>
  <c r="X736" i="1"/>
  <c r="AB736" i="1" s="1"/>
  <c r="V736" i="1"/>
  <c r="U736" i="1"/>
  <c r="T736" i="1"/>
  <c r="S736" i="1"/>
  <c r="R736" i="1"/>
  <c r="Q736" i="1"/>
  <c r="P736" i="1"/>
  <c r="N736" i="1"/>
  <c r="M736" i="1"/>
  <c r="L736" i="1"/>
  <c r="K736" i="1"/>
  <c r="J736" i="1"/>
  <c r="I736" i="1"/>
  <c r="H736" i="1"/>
  <c r="F736" i="1"/>
  <c r="E736" i="1"/>
  <c r="D736" i="1"/>
  <c r="C736" i="1"/>
  <c r="AE735" i="1"/>
  <c r="AD735" i="1"/>
  <c r="AC735" i="1"/>
  <c r="AB735" i="1"/>
  <c r="AA735" i="1"/>
  <c r="W735" i="1"/>
  <c r="S735" i="1"/>
  <c r="O735" i="1"/>
  <c r="K735" i="1"/>
  <c r="G735" i="1"/>
  <c r="AE734" i="1"/>
  <c r="AD734" i="1"/>
  <c r="AC734" i="1"/>
  <c r="AB734" i="1"/>
  <c r="AA734" i="1"/>
  <c r="W734" i="1"/>
  <c r="S734" i="1"/>
  <c r="O734" i="1"/>
  <c r="K734" i="1"/>
  <c r="G734" i="1"/>
  <c r="AE733" i="1"/>
  <c r="AD733" i="1"/>
  <c r="AA733" i="1"/>
  <c r="Y733" i="1"/>
  <c r="X733" i="1"/>
  <c r="W733" i="1" s="1"/>
  <c r="W731" i="1" s="1"/>
  <c r="S733" i="1"/>
  <c r="Q733" i="1"/>
  <c r="R733" i="1" s="1"/>
  <c r="R731" i="1" s="1"/>
  <c r="K733" i="1"/>
  <c r="G733" i="1"/>
  <c r="AE732" i="1"/>
  <c r="AD732" i="1"/>
  <c r="AC732" i="1"/>
  <c r="AB732" i="1"/>
  <c r="AA732" i="1"/>
  <c r="W732" i="1"/>
  <c r="S732" i="1"/>
  <c r="O732" i="1"/>
  <c r="K732" i="1"/>
  <c r="G732" i="1"/>
  <c r="AI731" i="1"/>
  <c r="AH731" i="1"/>
  <c r="AG731" i="1"/>
  <c r="AF731" i="1"/>
  <c r="AE731" i="1"/>
  <c r="AD731" i="1"/>
  <c r="AC731" i="1"/>
  <c r="AB731" i="1"/>
  <c r="AA731" i="1"/>
  <c r="Z731" i="1"/>
  <c r="Y731" i="1"/>
  <c r="V731" i="1"/>
  <c r="U731" i="1"/>
  <c r="T731" i="1"/>
  <c r="S731" i="1"/>
  <c r="Q731" i="1"/>
  <c r="P731" i="1"/>
  <c r="N731" i="1"/>
  <c r="M731" i="1"/>
  <c r="L731" i="1"/>
  <c r="K731" i="1"/>
  <c r="J731" i="1"/>
  <c r="I731" i="1"/>
  <c r="H731" i="1"/>
  <c r="G731" i="1"/>
  <c r="F731" i="1"/>
  <c r="E731" i="1"/>
  <c r="D731" i="1"/>
  <c r="AE730" i="1"/>
  <c r="AD730" i="1"/>
  <c r="AC730" i="1"/>
  <c r="AB730" i="1"/>
  <c r="AA730" i="1"/>
  <c r="W730" i="1"/>
  <c r="S730" i="1"/>
  <c r="O730" i="1"/>
  <c r="K730" i="1"/>
  <c r="G730" i="1"/>
  <c r="AE729" i="1"/>
  <c r="AD729" i="1"/>
  <c r="AC729" i="1"/>
  <c r="AB729" i="1"/>
  <c r="AA729" i="1"/>
  <c r="W729" i="1"/>
  <c r="S729" i="1"/>
  <c r="O729" i="1"/>
  <c r="K729" i="1"/>
  <c r="G729" i="1"/>
  <c r="AE728" i="1"/>
  <c r="AD728" i="1"/>
  <c r="AA728" i="1"/>
  <c r="Y728" i="1"/>
  <c r="X728" i="1"/>
  <c r="W728" i="1" s="1"/>
  <c r="W726" i="1" s="1"/>
  <c r="S728" i="1"/>
  <c r="Q728" i="1"/>
  <c r="R728" i="1" s="1"/>
  <c r="R726" i="1" s="1"/>
  <c r="K728" i="1"/>
  <c r="G728" i="1"/>
  <c r="AE727" i="1"/>
  <c r="AD727" i="1"/>
  <c r="AC727" i="1"/>
  <c r="AB727" i="1"/>
  <c r="AA727" i="1"/>
  <c r="W727" i="1"/>
  <c r="S727" i="1"/>
  <c r="O727" i="1"/>
  <c r="K727" i="1"/>
  <c r="G727" i="1"/>
  <c r="AI726" i="1"/>
  <c r="AH726" i="1"/>
  <c r="AG726" i="1"/>
  <c r="AF726" i="1"/>
  <c r="AE726" i="1"/>
  <c r="AD726" i="1"/>
  <c r="AC726" i="1"/>
  <c r="AB726" i="1"/>
  <c r="AA726" i="1"/>
  <c r="Z726" i="1"/>
  <c r="Y726" i="1"/>
  <c r="V726" i="1"/>
  <c r="U726" i="1"/>
  <c r="T726" i="1"/>
  <c r="S726" i="1"/>
  <c r="Q726" i="1"/>
  <c r="P726" i="1"/>
  <c r="N726" i="1"/>
  <c r="M726" i="1"/>
  <c r="L726" i="1"/>
  <c r="K726" i="1"/>
  <c r="J726" i="1"/>
  <c r="I726" i="1"/>
  <c r="H726" i="1"/>
  <c r="G726" i="1"/>
  <c r="F726" i="1"/>
  <c r="E726" i="1"/>
  <c r="D726" i="1"/>
  <c r="AE725" i="1"/>
  <c r="AD725" i="1"/>
  <c r="AC725" i="1"/>
  <c r="AB725" i="1"/>
  <c r="AA725" i="1"/>
  <c r="W725" i="1"/>
  <c r="S725" i="1"/>
  <c r="O725" i="1"/>
  <c r="K725" i="1"/>
  <c r="G725" i="1"/>
  <c r="AE724" i="1"/>
  <c r="AD724" i="1"/>
  <c r="AC724" i="1"/>
  <c r="AB724" i="1"/>
  <c r="AA724" i="1"/>
  <c r="W724" i="1"/>
  <c r="S724" i="1"/>
  <c r="O724" i="1"/>
  <c r="K724" i="1"/>
  <c r="G724" i="1"/>
  <c r="AE723" i="1"/>
  <c r="AD723" i="1"/>
  <c r="AA723" i="1"/>
  <c r="Y723" i="1"/>
  <c r="X723" i="1"/>
  <c r="W723" i="1" s="1"/>
  <c r="W721" i="1" s="1"/>
  <c r="S723" i="1"/>
  <c r="Q723" i="1"/>
  <c r="R723" i="1" s="1"/>
  <c r="R721" i="1" s="1"/>
  <c r="K723" i="1"/>
  <c r="G723" i="1"/>
  <c r="AE722" i="1"/>
  <c r="AD722" i="1"/>
  <c r="AC722" i="1"/>
  <c r="AB722" i="1"/>
  <c r="AA722" i="1"/>
  <c r="W722" i="1"/>
  <c r="S722" i="1"/>
  <c r="O722" i="1"/>
  <c r="K722" i="1"/>
  <c r="G722" i="1"/>
  <c r="AI721" i="1"/>
  <c r="AH721" i="1"/>
  <c r="AG721" i="1"/>
  <c r="AF721" i="1"/>
  <c r="AE721" i="1"/>
  <c r="AD721" i="1"/>
  <c r="AC721" i="1"/>
  <c r="AB721" i="1"/>
  <c r="AA721" i="1"/>
  <c r="Z721" i="1"/>
  <c r="Y721" i="1"/>
  <c r="V721" i="1"/>
  <c r="U721" i="1"/>
  <c r="T721" i="1"/>
  <c r="S721" i="1"/>
  <c r="Q721" i="1"/>
  <c r="P721" i="1"/>
  <c r="N721" i="1"/>
  <c r="M721" i="1"/>
  <c r="L721" i="1"/>
  <c r="K721" i="1"/>
  <c r="J721" i="1"/>
  <c r="I721" i="1"/>
  <c r="H721" i="1"/>
  <c r="G721" i="1"/>
  <c r="F721" i="1"/>
  <c r="E721" i="1"/>
  <c r="D721" i="1"/>
  <c r="AE720" i="1"/>
  <c r="AD720" i="1"/>
  <c r="AC720" i="1"/>
  <c r="AB720" i="1"/>
  <c r="AA720" i="1"/>
  <c r="W720" i="1"/>
  <c r="S720" i="1"/>
  <c r="O720" i="1"/>
  <c r="K720" i="1"/>
  <c r="G720" i="1"/>
  <c r="AE719" i="1"/>
  <c r="AD719" i="1"/>
  <c r="AC719" i="1"/>
  <c r="AB719" i="1"/>
  <c r="AA719" i="1"/>
  <c r="W719" i="1"/>
  <c r="S719" i="1"/>
  <c r="O719" i="1"/>
  <c r="K719" i="1"/>
  <c r="G719" i="1"/>
  <c r="AE718" i="1"/>
  <c r="Z718" i="1"/>
  <c r="AD718" i="1" s="1"/>
  <c r="Y718" i="1"/>
  <c r="AC718" i="1" s="1"/>
  <c r="X718" i="1"/>
  <c r="AB718" i="1" s="1"/>
  <c r="W718" i="1"/>
  <c r="V718" i="1"/>
  <c r="S718" i="1"/>
  <c r="S716" i="1" s="1"/>
  <c r="O718" i="1"/>
  <c r="K718" i="1"/>
  <c r="K716" i="1" s="1"/>
  <c r="J718" i="1"/>
  <c r="G718" i="1"/>
  <c r="AE717" i="1"/>
  <c r="AD717" i="1"/>
  <c r="AC717" i="1"/>
  <c r="AB717" i="1"/>
  <c r="AA717" i="1" s="1"/>
  <c r="W717" i="1"/>
  <c r="W716" i="1" s="1"/>
  <c r="S717" i="1"/>
  <c r="O717" i="1"/>
  <c r="O716" i="1" s="1"/>
  <c r="K717" i="1"/>
  <c r="G717" i="1"/>
  <c r="G716" i="1" s="1"/>
  <c r="AI716" i="1"/>
  <c r="AH716" i="1"/>
  <c r="AG716" i="1"/>
  <c r="AF716" i="1"/>
  <c r="AE716" i="1" s="1"/>
  <c r="Z716" i="1"/>
  <c r="AD716" i="1" s="1"/>
  <c r="X716" i="1"/>
  <c r="AB716" i="1" s="1"/>
  <c r="V716" i="1"/>
  <c r="U716" i="1"/>
  <c r="T716" i="1"/>
  <c r="R716" i="1"/>
  <c r="Q716" i="1"/>
  <c r="P716" i="1"/>
  <c r="N716" i="1"/>
  <c r="M716" i="1"/>
  <c r="L716" i="1"/>
  <c r="J716" i="1"/>
  <c r="I716" i="1"/>
  <c r="H716" i="1"/>
  <c r="F716" i="1"/>
  <c r="E716" i="1"/>
  <c r="D716" i="1"/>
  <c r="C716" i="1"/>
  <c r="AE715" i="1"/>
  <c r="AB715" i="1"/>
  <c r="Z715" i="1"/>
  <c r="AD715" i="1" s="1"/>
  <c r="Y715" i="1"/>
  <c r="AC715" i="1" s="1"/>
  <c r="S715" i="1"/>
  <c r="O715" i="1"/>
  <c r="AE714" i="1"/>
  <c r="AD714" i="1"/>
  <c r="AC714" i="1"/>
  <c r="AB714" i="1"/>
  <c r="AA714" i="1"/>
  <c r="W714" i="1"/>
  <c r="S714" i="1"/>
  <c r="O714" i="1"/>
  <c r="AE713" i="1"/>
  <c r="AB713" i="1"/>
  <c r="Z713" i="1"/>
  <c r="AD713" i="1" s="1"/>
  <c r="AD711" i="1" s="1"/>
  <c r="Y713" i="1"/>
  <c r="AC713" i="1" s="1"/>
  <c r="S713" i="1"/>
  <c r="S711" i="1" s="1"/>
  <c r="R713" i="1"/>
  <c r="Q713" i="1"/>
  <c r="O713" i="1" s="1"/>
  <c r="O711" i="1" s="1"/>
  <c r="AE712" i="1"/>
  <c r="AE711" i="1" s="1"/>
  <c r="AD712" i="1"/>
  <c r="AC712" i="1"/>
  <c r="AC711" i="1" s="1"/>
  <c r="AB712" i="1"/>
  <c r="AA712" i="1"/>
  <c r="AI711" i="1"/>
  <c r="AH711" i="1"/>
  <c r="AG711" i="1"/>
  <c r="AF711" i="1"/>
  <c r="AB711" i="1"/>
  <c r="Z711" i="1"/>
  <c r="X711" i="1"/>
  <c r="V711" i="1"/>
  <c r="U711" i="1"/>
  <c r="T711" i="1"/>
  <c r="R711" i="1"/>
  <c r="P711" i="1"/>
  <c r="N711" i="1"/>
  <c r="M711" i="1"/>
  <c r="L711" i="1"/>
  <c r="K711" i="1"/>
  <c r="J711" i="1"/>
  <c r="I711" i="1"/>
  <c r="H711" i="1"/>
  <c r="G711" i="1"/>
  <c r="F711" i="1"/>
  <c r="E711" i="1"/>
  <c r="D711" i="1"/>
  <c r="C711" i="1"/>
  <c r="AE710" i="1"/>
  <c r="Z710" i="1"/>
  <c r="AD710" i="1" s="1"/>
  <c r="Y710" i="1"/>
  <c r="AC710" i="1" s="1"/>
  <c r="X710" i="1"/>
  <c r="AB710" i="1" s="1"/>
  <c r="W710" i="1"/>
  <c r="V710" i="1"/>
  <c r="U710" i="1"/>
  <c r="T710" i="1"/>
  <c r="S710" i="1"/>
  <c r="O710" i="1"/>
  <c r="G710" i="1"/>
  <c r="D710" i="1"/>
  <c r="AE709" i="1"/>
  <c r="AD709" i="1"/>
  <c r="AC709" i="1"/>
  <c r="AB709" i="1"/>
  <c r="AA709" i="1"/>
  <c r="O709" i="1"/>
  <c r="G709" i="1"/>
  <c r="AE708" i="1"/>
  <c r="AD708" i="1"/>
  <c r="AC708" i="1"/>
  <c r="AB708" i="1"/>
  <c r="AA708" i="1" s="1"/>
  <c r="O708" i="1"/>
  <c r="G708" i="1"/>
  <c r="AE707" i="1"/>
  <c r="AD707" i="1"/>
  <c r="AC707" i="1"/>
  <c r="AB707" i="1"/>
  <c r="AA707" i="1"/>
  <c r="O707" i="1"/>
  <c r="G707" i="1"/>
  <c r="D707" i="1"/>
  <c r="AE706" i="1"/>
  <c r="AD706" i="1"/>
  <c r="AC706" i="1"/>
  <c r="AB706" i="1"/>
  <c r="AA706" i="1"/>
  <c r="W706" i="1"/>
  <c r="S706" i="1"/>
  <c r="O706" i="1"/>
  <c r="K706" i="1"/>
  <c r="G706" i="1"/>
  <c r="D706" i="1"/>
  <c r="AE700" i="1"/>
  <c r="Z700" i="1"/>
  <c r="AD700" i="1" s="1"/>
  <c r="Y700" i="1"/>
  <c r="AC700" i="1" s="1"/>
  <c r="X700" i="1"/>
  <c r="AB700" i="1" s="1"/>
  <c r="V700" i="1"/>
  <c r="U700" i="1"/>
  <c r="T700" i="1"/>
  <c r="S700" i="1" s="1"/>
  <c r="O700" i="1"/>
  <c r="G700" i="1"/>
  <c r="D700" i="1"/>
  <c r="AE699" i="1"/>
  <c r="AD699" i="1"/>
  <c r="AC699" i="1"/>
  <c r="AB699" i="1"/>
  <c r="AA699" i="1" s="1"/>
  <c r="O699" i="1"/>
  <c r="G699" i="1"/>
  <c r="AE698" i="1"/>
  <c r="AD698" i="1"/>
  <c r="AC698" i="1"/>
  <c r="AB698" i="1"/>
  <c r="AA698" i="1"/>
  <c r="O698" i="1"/>
  <c r="G698" i="1"/>
  <c r="AE697" i="1"/>
  <c r="AD697" i="1"/>
  <c r="AC697" i="1"/>
  <c r="AB697" i="1"/>
  <c r="AA697" i="1" s="1"/>
  <c r="O697" i="1"/>
  <c r="G697" i="1"/>
  <c r="D697" i="1"/>
  <c r="D696" i="1" s="1"/>
  <c r="AE696" i="1"/>
  <c r="AD696" i="1"/>
  <c r="AC696" i="1"/>
  <c r="AB696" i="1"/>
  <c r="AA696" i="1" s="1"/>
  <c r="W696" i="1"/>
  <c r="S696" i="1"/>
  <c r="O696" i="1"/>
  <c r="K696" i="1"/>
  <c r="G696" i="1"/>
  <c r="AE695" i="1"/>
  <c r="Z695" i="1"/>
  <c r="AD695" i="1" s="1"/>
  <c r="Y695" i="1"/>
  <c r="AC695" i="1" s="1"/>
  <c r="X695" i="1"/>
  <c r="AB695" i="1" s="1"/>
  <c r="AA695" i="1" s="1"/>
  <c r="W695" i="1"/>
  <c r="V695" i="1"/>
  <c r="U695" i="1"/>
  <c r="T695" i="1"/>
  <c r="S695" i="1"/>
  <c r="O695" i="1"/>
  <c r="G695" i="1"/>
  <c r="AE694" i="1"/>
  <c r="AD694" i="1"/>
  <c r="AC694" i="1"/>
  <c r="AB694" i="1"/>
  <c r="AA694" i="1" s="1"/>
  <c r="O694" i="1"/>
  <c r="G694" i="1"/>
  <c r="AE693" i="1"/>
  <c r="AD693" i="1"/>
  <c r="AC693" i="1"/>
  <c r="AB693" i="1"/>
  <c r="AA693" i="1"/>
  <c r="O693" i="1"/>
  <c r="G693" i="1"/>
  <c r="AE692" i="1"/>
  <c r="AD692" i="1"/>
  <c r="AC692" i="1"/>
  <c r="AB692" i="1"/>
  <c r="AA692" i="1" s="1"/>
  <c r="O692" i="1"/>
  <c r="G692" i="1"/>
  <c r="D692" i="1"/>
  <c r="D691" i="1" s="1"/>
  <c r="AE691" i="1"/>
  <c r="AD691" i="1"/>
  <c r="AC691" i="1"/>
  <c r="AB691" i="1"/>
  <c r="AA691" i="1" s="1"/>
  <c r="W691" i="1"/>
  <c r="S691" i="1"/>
  <c r="O691" i="1"/>
  <c r="K691" i="1"/>
  <c r="G691" i="1"/>
  <c r="AE690" i="1"/>
  <c r="Z690" i="1"/>
  <c r="AD690" i="1" s="1"/>
  <c r="Y690" i="1"/>
  <c r="AC690" i="1" s="1"/>
  <c r="X690" i="1"/>
  <c r="AB690" i="1" s="1"/>
  <c r="AA690" i="1" s="1"/>
  <c r="W690" i="1"/>
  <c r="V690" i="1"/>
  <c r="U690" i="1"/>
  <c r="T690" i="1"/>
  <c r="S690" i="1"/>
  <c r="O690" i="1"/>
  <c r="G690" i="1"/>
  <c r="AE689" i="1"/>
  <c r="AD689" i="1"/>
  <c r="AC689" i="1"/>
  <c r="AB689" i="1"/>
  <c r="AA689" i="1" s="1"/>
  <c r="O689" i="1"/>
  <c r="G689" i="1"/>
  <c r="AE688" i="1"/>
  <c r="AD688" i="1"/>
  <c r="AC688" i="1"/>
  <c r="AB688" i="1"/>
  <c r="AA688" i="1"/>
  <c r="O688" i="1"/>
  <c r="G688" i="1"/>
  <c r="AE687" i="1"/>
  <c r="AD687" i="1"/>
  <c r="AC687" i="1"/>
  <c r="AB687" i="1"/>
  <c r="AA687" i="1" s="1"/>
  <c r="O687" i="1"/>
  <c r="G687" i="1"/>
  <c r="D687" i="1"/>
  <c r="AH686" i="1"/>
  <c r="AG686" i="1"/>
  <c r="AF686" i="1"/>
  <c r="AE686" i="1"/>
  <c r="AD686" i="1"/>
  <c r="AC686" i="1"/>
  <c r="AB686" i="1"/>
  <c r="AA686" i="1"/>
  <c r="W686" i="1"/>
  <c r="S686" i="1"/>
  <c r="O686" i="1"/>
  <c r="K686" i="1"/>
  <c r="G686" i="1"/>
  <c r="D686" i="1"/>
  <c r="AE685" i="1"/>
  <c r="Z685" i="1"/>
  <c r="AD685" i="1" s="1"/>
  <c r="Y685" i="1"/>
  <c r="AC685" i="1" s="1"/>
  <c r="X685" i="1"/>
  <c r="AB685" i="1" s="1"/>
  <c r="V685" i="1"/>
  <c r="U685" i="1"/>
  <c r="T685" i="1"/>
  <c r="S685" i="1" s="1"/>
  <c r="O685" i="1"/>
  <c r="G685" i="1"/>
  <c r="AE684" i="1"/>
  <c r="AD684" i="1"/>
  <c r="AC684" i="1"/>
  <c r="AB684" i="1"/>
  <c r="AA684" i="1"/>
  <c r="O684" i="1"/>
  <c r="G684" i="1"/>
  <c r="AE683" i="1"/>
  <c r="AD683" i="1"/>
  <c r="AC683" i="1"/>
  <c r="AB683" i="1"/>
  <c r="AA683" i="1" s="1"/>
  <c r="O683" i="1"/>
  <c r="G683" i="1"/>
  <c r="AE682" i="1"/>
  <c r="AD682" i="1"/>
  <c r="AC682" i="1"/>
  <c r="AB682" i="1"/>
  <c r="AA682" i="1"/>
  <c r="O682" i="1"/>
  <c r="G682" i="1"/>
  <c r="D682" i="1"/>
  <c r="AE681" i="1"/>
  <c r="AD681" i="1"/>
  <c r="AC681" i="1"/>
  <c r="AB681" i="1"/>
  <c r="AA681" i="1"/>
  <c r="W681" i="1"/>
  <c r="S681" i="1"/>
  <c r="O681" i="1"/>
  <c r="K681" i="1"/>
  <c r="G681" i="1"/>
  <c r="D681" i="1"/>
  <c r="AE680" i="1"/>
  <c r="Z680" i="1"/>
  <c r="AD680" i="1" s="1"/>
  <c r="Y680" i="1"/>
  <c r="AC680" i="1" s="1"/>
  <c r="X680" i="1"/>
  <c r="AB680" i="1" s="1"/>
  <c r="AA680" i="1" s="1"/>
  <c r="V680" i="1"/>
  <c r="U680" i="1"/>
  <c r="T680" i="1"/>
  <c r="S680" i="1" s="1"/>
  <c r="O680" i="1"/>
  <c r="G680" i="1"/>
  <c r="AE679" i="1"/>
  <c r="AD679" i="1"/>
  <c r="AC679" i="1"/>
  <c r="AB679" i="1"/>
  <c r="AA679" i="1"/>
  <c r="O679" i="1"/>
  <c r="G679" i="1"/>
  <c r="AE678" i="1"/>
  <c r="AD678" i="1"/>
  <c r="AC678" i="1"/>
  <c r="AB678" i="1"/>
  <c r="AA678" i="1" s="1"/>
  <c r="O678" i="1"/>
  <c r="G678" i="1"/>
  <c r="AE677" i="1"/>
  <c r="AD677" i="1"/>
  <c r="AC677" i="1"/>
  <c r="AB677" i="1"/>
  <c r="AA677" i="1"/>
  <c r="O677" i="1"/>
  <c r="G677" i="1"/>
  <c r="D677" i="1"/>
  <c r="AE676" i="1"/>
  <c r="AD676" i="1"/>
  <c r="AC676" i="1"/>
  <c r="AB676" i="1"/>
  <c r="AA676" i="1"/>
  <c r="W676" i="1"/>
  <c r="S676" i="1"/>
  <c r="O676" i="1"/>
  <c r="K676" i="1"/>
  <c r="G676" i="1"/>
  <c r="D676" i="1"/>
  <c r="AE675" i="1"/>
  <c r="Z675" i="1"/>
  <c r="AD675" i="1" s="1"/>
  <c r="Y675" i="1"/>
  <c r="AC675" i="1" s="1"/>
  <c r="X675" i="1"/>
  <c r="AB675" i="1" s="1"/>
  <c r="V675" i="1"/>
  <c r="U675" i="1"/>
  <c r="T675" i="1"/>
  <c r="S675" i="1" s="1"/>
  <c r="O675" i="1"/>
  <c r="G675" i="1"/>
  <c r="D675" i="1"/>
  <c r="AE674" i="1"/>
  <c r="AD674" i="1"/>
  <c r="AC674" i="1"/>
  <c r="AB674" i="1"/>
  <c r="AA674" i="1" s="1"/>
  <c r="O674" i="1"/>
  <c r="G674" i="1"/>
  <c r="AE673" i="1"/>
  <c r="AD673" i="1"/>
  <c r="AC673" i="1"/>
  <c r="AB673" i="1"/>
  <c r="AA673" i="1"/>
  <c r="O673" i="1"/>
  <c r="G673" i="1"/>
  <c r="AE672" i="1"/>
  <c r="AD672" i="1"/>
  <c r="AC672" i="1"/>
  <c r="AB672" i="1"/>
  <c r="AA672" i="1" s="1"/>
  <c r="O672" i="1"/>
  <c r="G672" i="1"/>
  <c r="D672" i="1"/>
  <c r="D671" i="1" s="1"/>
  <c r="AE671" i="1"/>
  <c r="AD671" i="1"/>
  <c r="AC671" i="1"/>
  <c r="AB671" i="1"/>
  <c r="AA671" i="1" s="1"/>
  <c r="AN671" i="1" s="1"/>
  <c r="W671" i="1"/>
  <c r="S671" i="1"/>
  <c r="O671" i="1"/>
  <c r="K671" i="1"/>
  <c r="G671" i="1"/>
  <c r="AL671" i="1" s="1"/>
  <c r="AE670" i="1"/>
  <c r="Z670" i="1"/>
  <c r="AD670" i="1" s="1"/>
  <c r="Y670" i="1"/>
  <c r="AC670" i="1" s="1"/>
  <c r="X670" i="1"/>
  <c r="AB670" i="1" s="1"/>
  <c r="AA670" i="1" s="1"/>
  <c r="W670" i="1"/>
  <c r="V670" i="1"/>
  <c r="U670" i="1"/>
  <c r="T670" i="1"/>
  <c r="S670" i="1"/>
  <c r="O670" i="1"/>
  <c r="G670" i="1"/>
  <c r="AE669" i="1"/>
  <c r="AD669" i="1"/>
  <c r="AC669" i="1"/>
  <c r="AB669" i="1"/>
  <c r="AA669" i="1" s="1"/>
  <c r="O669" i="1"/>
  <c r="G669" i="1"/>
  <c r="AE668" i="1"/>
  <c r="AD668" i="1"/>
  <c r="AC668" i="1"/>
  <c r="AB668" i="1"/>
  <c r="AA668" i="1"/>
  <c r="O668" i="1"/>
  <c r="G668" i="1"/>
  <c r="AE667" i="1"/>
  <c r="AD667" i="1"/>
  <c r="AC667" i="1"/>
  <c r="AB667" i="1"/>
  <c r="AA667" i="1" s="1"/>
  <c r="O667" i="1"/>
  <c r="G667" i="1"/>
  <c r="D667" i="1"/>
  <c r="D666" i="1" s="1"/>
  <c r="AE666" i="1"/>
  <c r="AD666" i="1"/>
  <c r="AC666" i="1"/>
  <c r="AB666" i="1"/>
  <c r="AA666" i="1" s="1"/>
  <c r="AN666" i="1" s="1"/>
  <c r="W666" i="1"/>
  <c r="S666" i="1"/>
  <c r="O666" i="1"/>
  <c r="K666" i="1"/>
  <c r="G666" i="1"/>
  <c r="AL666" i="1" s="1"/>
  <c r="AE665" i="1"/>
  <c r="Z665" i="1"/>
  <c r="AD665" i="1" s="1"/>
  <c r="Y665" i="1"/>
  <c r="X665" i="1"/>
  <c r="AB665" i="1" s="1"/>
  <c r="W665" i="1"/>
  <c r="V665" i="1"/>
  <c r="T665" i="1"/>
  <c r="O665" i="1"/>
  <c r="G665" i="1"/>
  <c r="AE664" i="1"/>
  <c r="AD664" i="1"/>
  <c r="AB664" i="1"/>
  <c r="U664" i="1"/>
  <c r="U665" i="1" s="1"/>
  <c r="S665" i="1" s="1"/>
  <c r="O664" i="1"/>
  <c r="G664" i="1"/>
  <c r="AE663" i="1"/>
  <c r="AD663" i="1"/>
  <c r="AC663" i="1"/>
  <c r="AB663" i="1"/>
  <c r="AA663" i="1" s="1"/>
  <c r="O663" i="1"/>
  <c r="G663" i="1"/>
  <c r="AE662" i="1"/>
  <c r="AD662" i="1"/>
  <c r="AC662" i="1"/>
  <c r="AB662" i="1"/>
  <c r="AA662" i="1"/>
  <c r="O662" i="1"/>
  <c r="G662" i="1"/>
  <c r="D662" i="1"/>
  <c r="AE661" i="1"/>
  <c r="AD661" i="1"/>
  <c r="AC661" i="1"/>
  <c r="AB661" i="1"/>
  <c r="AA661" i="1"/>
  <c r="AN661" i="1" s="1"/>
  <c r="W661" i="1"/>
  <c r="S661" i="1"/>
  <c r="O661" i="1"/>
  <c r="K661" i="1"/>
  <c r="AM661" i="1" s="1"/>
  <c r="AO661" i="1" s="1"/>
  <c r="G661" i="1"/>
  <c r="AL661" i="1" s="1"/>
  <c r="D661" i="1"/>
  <c r="AE660" i="1"/>
  <c r="Z660" i="1"/>
  <c r="AD660" i="1" s="1"/>
  <c r="Y660" i="1"/>
  <c r="AC660" i="1" s="1"/>
  <c r="X660" i="1"/>
  <c r="AB660" i="1" s="1"/>
  <c r="AA660" i="1" s="1"/>
  <c r="V660" i="1"/>
  <c r="U660" i="1"/>
  <c r="T660" i="1"/>
  <c r="S660" i="1" s="1"/>
  <c r="O660" i="1"/>
  <c r="G660" i="1"/>
  <c r="AE659" i="1"/>
  <c r="AD659" i="1"/>
  <c r="AC659" i="1"/>
  <c r="AB659" i="1"/>
  <c r="AA659" i="1"/>
  <c r="O659" i="1"/>
  <c r="G659" i="1"/>
  <c r="AE658" i="1"/>
  <c r="AD658" i="1"/>
  <c r="AC658" i="1"/>
  <c r="AB658" i="1"/>
  <c r="AA658" i="1" s="1"/>
  <c r="O658" i="1"/>
  <c r="G658" i="1"/>
  <c r="AE657" i="1"/>
  <c r="AD657" i="1"/>
  <c r="AC657" i="1"/>
  <c r="AB657" i="1"/>
  <c r="AA657" i="1"/>
  <c r="O657" i="1"/>
  <c r="G657" i="1"/>
  <c r="D657" i="1"/>
  <c r="AM656" i="1"/>
  <c r="AO656" i="1" s="1"/>
  <c r="AE656" i="1"/>
  <c r="AD656" i="1"/>
  <c r="AC656" i="1"/>
  <c r="AB656" i="1"/>
  <c r="AA656" i="1"/>
  <c r="AN656" i="1" s="1"/>
  <c r="W656" i="1"/>
  <c r="S656" i="1"/>
  <c r="O656" i="1"/>
  <c r="K656" i="1"/>
  <c r="G656" i="1"/>
  <c r="AL656" i="1" s="1"/>
  <c r="D656" i="1"/>
  <c r="AE655" i="1"/>
  <c r="AD655" i="1"/>
  <c r="AC655" i="1"/>
  <c r="AB655" i="1"/>
  <c r="AA655" i="1" s="1"/>
  <c r="W655" i="1"/>
  <c r="W651" i="1" s="1"/>
  <c r="T655" i="1"/>
  <c r="S655" i="1"/>
  <c r="O655" i="1"/>
  <c r="G655" i="1"/>
  <c r="AE654" i="1"/>
  <c r="AD654" i="1"/>
  <c r="AC654" i="1"/>
  <c r="AB654" i="1"/>
  <c r="AA654" i="1" s="1"/>
  <c r="O654" i="1"/>
  <c r="G654" i="1"/>
  <c r="AE653" i="1"/>
  <c r="AC653" i="1"/>
  <c r="AB653" i="1"/>
  <c r="Y653" i="1"/>
  <c r="V653" i="1"/>
  <c r="Z653" i="1" s="1"/>
  <c r="U653" i="1"/>
  <c r="O653" i="1"/>
  <c r="G653" i="1"/>
  <c r="AE652" i="1"/>
  <c r="AD652" i="1"/>
  <c r="AC652" i="1"/>
  <c r="AB652" i="1"/>
  <c r="AA652" i="1" s="1"/>
  <c r="O652" i="1"/>
  <c r="G652" i="1"/>
  <c r="AE651" i="1"/>
  <c r="Y651" i="1"/>
  <c r="AC651" i="1" s="1"/>
  <c r="X651" i="1"/>
  <c r="AB651" i="1" s="1"/>
  <c r="V651" i="1"/>
  <c r="U651" i="1"/>
  <c r="S651" i="1" s="1"/>
  <c r="O651" i="1"/>
  <c r="K651" i="1"/>
  <c r="G651" i="1"/>
  <c r="AM651" i="1" s="1"/>
  <c r="D651" i="1"/>
  <c r="AE650" i="1"/>
  <c r="Z650" i="1"/>
  <c r="AD650" i="1" s="1"/>
  <c r="Y650" i="1"/>
  <c r="AC650" i="1" s="1"/>
  <c r="AA650" i="1" s="1"/>
  <c r="X650" i="1"/>
  <c r="AB650" i="1" s="1"/>
  <c r="W650" i="1"/>
  <c r="V650" i="1"/>
  <c r="U650" i="1"/>
  <c r="T650" i="1"/>
  <c r="S650" i="1"/>
  <c r="O650" i="1"/>
  <c r="G650" i="1"/>
  <c r="AE649" i="1"/>
  <c r="AD649" i="1"/>
  <c r="AC649" i="1"/>
  <c r="AB649" i="1"/>
  <c r="AA649" i="1" s="1"/>
  <c r="O649" i="1"/>
  <c r="G649" i="1"/>
  <c r="AE648" i="1"/>
  <c r="AD648" i="1"/>
  <c r="AC648" i="1"/>
  <c r="AB648" i="1"/>
  <c r="AA648" i="1"/>
  <c r="O648" i="1"/>
  <c r="G648" i="1"/>
  <c r="AE647" i="1"/>
  <c r="AD647" i="1"/>
  <c r="AC647" i="1"/>
  <c r="AB647" i="1"/>
  <c r="AA647" i="1" s="1"/>
  <c r="O647" i="1"/>
  <c r="G647" i="1"/>
  <c r="D647" i="1"/>
  <c r="D646" i="1" s="1"/>
  <c r="D645" i="1" s="1"/>
  <c r="AE646" i="1"/>
  <c r="AD646" i="1"/>
  <c r="AC646" i="1"/>
  <c r="AB646" i="1"/>
  <c r="W646" i="1"/>
  <c r="S646" i="1"/>
  <c r="O646" i="1"/>
  <c r="K646" i="1"/>
  <c r="G646" i="1"/>
  <c r="AM646" i="1" s="1"/>
  <c r="AI645" i="1"/>
  <c r="AI644" i="1" s="1"/>
  <c r="AI643" i="1" s="1"/>
  <c r="AI642" i="1" s="1"/>
  <c r="AH645" i="1"/>
  <c r="AG645" i="1"/>
  <c r="AG644" i="1" s="1"/>
  <c r="AF645" i="1"/>
  <c r="AE645" i="1"/>
  <c r="AE644" i="1" s="1"/>
  <c r="AE643" i="1" s="1"/>
  <c r="AE642" i="1" s="1"/>
  <c r="V645" i="1"/>
  <c r="U645" i="1"/>
  <c r="U644" i="1" s="1"/>
  <c r="T645" i="1"/>
  <c r="S645" i="1"/>
  <c r="S644" i="1" s="1"/>
  <c r="S643" i="1" s="1"/>
  <c r="S642" i="1" s="1"/>
  <c r="P645" i="1"/>
  <c r="N645" i="1"/>
  <c r="M645" i="1"/>
  <c r="M644" i="1" s="1"/>
  <c r="L645" i="1"/>
  <c r="K645" i="1"/>
  <c r="J645" i="1"/>
  <c r="I645" i="1"/>
  <c r="I644" i="1" s="1"/>
  <c r="H645" i="1"/>
  <c r="F645" i="1"/>
  <c r="E645" i="1"/>
  <c r="E644" i="1" s="1"/>
  <c r="C645" i="1"/>
  <c r="C644" i="1" s="1"/>
  <c r="C643" i="1" s="1"/>
  <c r="C642" i="1" s="1"/>
  <c r="AH644" i="1"/>
  <c r="AH643" i="1" s="1"/>
  <c r="AF644" i="1"/>
  <c r="AF643" i="1" s="1"/>
  <c r="AF642" i="1" s="1"/>
  <c r="V644" i="1"/>
  <c r="V643" i="1" s="1"/>
  <c r="T644" i="1"/>
  <c r="T643" i="1" s="1"/>
  <c r="T642" i="1" s="1"/>
  <c r="P644" i="1"/>
  <c r="P643" i="1" s="1"/>
  <c r="P642" i="1" s="1"/>
  <c r="N644" i="1"/>
  <c r="N643" i="1" s="1"/>
  <c r="L644" i="1"/>
  <c r="L643" i="1" s="1"/>
  <c r="L642" i="1" s="1"/>
  <c r="J644" i="1"/>
  <c r="J643" i="1" s="1"/>
  <c r="H644" i="1"/>
  <c r="H643" i="1" s="1"/>
  <c r="H642" i="1" s="1"/>
  <c r="F644" i="1"/>
  <c r="F643" i="1" s="1"/>
  <c r="D644" i="1"/>
  <c r="D643" i="1" s="1"/>
  <c r="D642" i="1" s="1"/>
  <c r="AG643" i="1"/>
  <c r="AG642" i="1" s="1"/>
  <c r="U643" i="1"/>
  <c r="U642" i="1" s="1"/>
  <c r="M643" i="1"/>
  <c r="M642" i="1" s="1"/>
  <c r="I643" i="1"/>
  <c r="I642" i="1" s="1"/>
  <c r="E643" i="1"/>
  <c r="E642" i="1" s="1"/>
  <c r="AH642" i="1"/>
  <c r="V642" i="1"/>
  <c r="N642" i="1"/>
  <c r="J642" i="1"/>
  <c r="F642" i="1"/>
  <c r="AE641" i="1"/>
  <c r="AD641" i="1"/>
  <c r="AC641" i="1"/>
  <c r="AB641" i="1"/>
  <c r="AA641" i="1"/>
  <c r="G641" i="1"/>
  <c r="AE640" i="1"/>
  <c r="AD640" i="1"/>
  <c r="AC640" i="1"/>
  <c r="AB640" i="1"/>
  <c r="AA640" i="1"/>
  <c r="G640" i="1"/>
  <c r="AE639" i="1"/>
  <c r="AD639" i="1"/>
  <c r="AC639" i="1"/>
  <c r="AB639" i="1"/>
  <c r="AA639" i="1"/>
  <c r="G639" i="1"/>
  <c r="AE638" i="1"/>
  <c r="AD638" i="1"/>
  <c r="AC638" i="1"/>
  <c r="AB638" i="1"/>
  <c r="AA638" i="1"/>
  <c r="O638" i="1"/>
  <c r="G638" i="1"/>
  <c r="G637" i="1" s="1"/>
  <c r="AI637" i="1"/>
  <c r="AH637" i="1"/>
  <c r="AG637" i="1"/>
  <c r="AF637" i="1"/>
  <c r="AE637" i="1" s="1"/>
  <c r="AB637" i="1"/>
  <c r="Z637" i="1"/>
  <c r="AD637" i="1" s="1"/>
  <c r="Y637" i="1"/>
  <c r="AC637" i="1" s="1"/>
  <c r="X637" i="1"/>
  <c r="W637" i="1"/>
  <c r="V637" i="1"/>
  <c r="U637" i="1"/>
  <c r="T637" i="1"/>
  <c r="S637" i="1"/>
  <c r="R637" i="1"/>
  <c r="P637" i="1"/>
  <c r="O637" i="1"/>
  <c r="N637" i="1"/>
  <c r="M637" i="1"/>
  <c r="L637" i="1"/>
  <c r="K637" i="1"/>
  <c r="J637" i="1"/>
  <c r="I637" i="1"/>
  <c r="H637" i="1"/>
  <c r="F637" i="1"/>
  <c r="E637" i="1"/>
  <c r="D637" i="1"/>
  <c r="C637" i="1"/>
  <c r="AE636" i="1"/>
  <c r="AD636" i="1"/>
  <c r="AC636" i="1"/>
  <c r="AB636" i="1"/>
  <c r="AA636" i="1" s="1"/>
  <c r="W636" i="1"/>
  <c r="S636" i="1"/>
  <c r="O636" i="1"/>
  <c r="G636" i="1"/>
  <c r="AE635" i="1"/>
  <c r="AD635" i="1"/>
  <c r="AC635" i="1"/>
  <c r="AB635" i="1"/>
  <c r="AA635" i="1"/>
  <c r="W635" i="1"/>
  <c r="S635" i="1"/>
  <c r="O635" i="1"/>
  <c r="G635" i="1"/>
  <c r="AE634" i="1"/>
  <c r="AD634" i="1"/>
  <c r="AC634" i="1"/>
  <c r="AB634" i="1"/>
  <c r="AA634" i="1" s="1"/>
  <c r="W634" i="1"/>
  <c r="S634" i="1"/>
  <c r="O634" i="1"/>
  <c r="G634" i="1"/>
  <c r="AE633" i="1"/>
  <c r="AD633" i="1"/>
  <c r="AC633" i="1"/>
  <c r="AB633" i="1"/>
  <c r="AA633" i="1"/>
  <c r="W633" i="1"/>
  <c r="S633" i="1"/>
  <c r="O633" i="1"/>
  <c r="G633" i="1"/>
  <c r="AI632" i="1"/>
  <c r="AH632" i="1"/>
  <c r="AG632" i="1"/>
  <c r="AF632" i="1"/>
  <c r="AE632" i="1" s="1"/>
  <c r="Z632" i="1"/>
  <c r="AD632" i="1" s="1"/>
  <c r="Y632" i="1"/>
  <c r="AC632" i="1" s="1"/>
  <c r="X632" i="1"/>
  <c r="W632" i="1" s="1"/>
  <c r="V632" i="1"/>
  <c r="U632" i="1"/>
  <c r="T632" i="1"/>
  <c r="S632" i="1" s="1"/>
  <c r="R632" i="1"/>
  <c r="Q632" i="1"/>
  <c r="P632" i="1"/>
  <c r="O632" i="1" s="1"/>
  <c r="N632" i="1"/>
  <c r="M632" i="1"/>
  <c r="L632" i="1"/>
  <c r="K632" i="1"/>
  <c r="J632" i="1"/>
  <c r="I632" i="1"/>
  <c r="H632" i="1"/>
  <c r="F632" i="1"/>
  <c r="E632" i="1"/>
  <c r="D632" i="1"/>
  <c r="C632" i="1"/>
  <c r="AE631" i="1"/>
  <c r="AD631" i="1"/>
  <c r="AC631" i="1"/>
  <c r="AB631" i="1"/>
  <c r="AA631" i="1"/>
  <c r="W631" i="1"/>
  <c r="S631" i="1"/>
  <c r="O631" i="1"/>
  <c r="G631" i="1"/>
  <c r="AE630" i="1"/>
  <c r="AD630" i="1"/>
  <c r="AD627" i="1" s="1"/>
  <c r="AD626" i="1" s="1"/>
  <c r="AC630" i="1"/>
  <c r="AB630" i="1"/>
  <c r="AA630" i="1" s="1"/>
  <c r="W630" i="1"/>
  <c r="S630" i="1"/>
  <c r="O630" i="1"/>
  <c r="G630" i="1"/>
  <c r="AE629" i="1"/>
  <c r="AD629" i="1"/>
  <c r="AC629" i="1"/>
  <c r="AB629" i="1"/>
  <c r="AA629" i="1"/>
  <c r="W629" i="1"/>
  <c r="S629" i="1"/>
  <c r="O629" i="1"/>
  <c r="G629" i="1"/>
  <c r="AE628" i="1"/>
  <c r="AD628" i="1"/>
  <c r="AC628" i="1"/>
  <c r="AB628" i="1"/>
  <c r="AA628" i="1" s="1"/>
  <c r="W628" i="1"/>
  <c r="S628" i="1"/>
  <c r="O628" i="1"/>
  <c r="G628" i="1"/>
  <c r="AJ627" i="1"/>
  <c r="AI627" i="1"/>
  <c r="AH627" i="1"/>
  <c r="AH626" i="1" s="1"/>
  <c r="AG627" i="1"/>
  <c r="AF627" i="1"/>
  <c r="AB627" i="1"/>
  <c r="Z627" i="1"/>
  <c r="Y627" i="1"/>
  <c r="X627" i="1"/>
  <c r="V627" i="1"/>
  <c r="V626" i="1" s="1"/>
  <c r="U627" i="1"/>
  <c r="T627" i="1"/>
  <c r="R627" i="1"/>
  <c r="Q627" i="1"/>
  <c r="P627" i="1"/>
  <c r="N627" i="1"/>
  <c r="N626" i="1" s="1"/>
  <c r="M627" i="1"/>
  <c r="L627" i="1"/>
  <c r="L626" i="1" s="1"/>
  <c r="K627" i="1"/>
  <c r="J627" i="1"/>
  <c r="J626" i="1" s="1"/>
  <c r="I627" i="1"/>
  <c r="H627" i="1"/>
  <c r="H626" i="1" s="1"/>
  <c r="F627" i="1"/>
  <c r="E627" i="1"/>
  <c r="D627" i="1"/>
  <c r="C627" i="1"/>
  <c r="AI626" i="1"/>
  <c r="AG626" i="1"/>
  <c r="Y626" i="1"/>
  <c r="Y619" i="1" s="1"/>
  <c r="Y618" i="1" s="1"/>
  <c r="Y617" i="1" s="1"/>
  <c r="U626" i="1"/>
  <c r="U619" i="1" s="1"/>
  <c r="U618" i="1" s="1"/>
  <c r="U617" i="1" s="1"/>
  <c r="Q626" i="1"/>
  <c r="Q619" i="1" s="1"/>
  <c r="Q618" i="1" s="1"/>
  <c r="Q617" i="1" s="1"/>
  <c r="M626" i="1"/>
  <c r="M619" i="1" s="1"/>
  <c r="M618" i="1" s="1"/>
  <c r="M617" i="1" s="1"/>
  <c r="K626" i="1"/>
  <c r="I626" i="1"/>
  <c r="I619" i="1" s="1"/>
  <c r="I618" i="1" s="1"/>
  <c r="I617" i="1" s="1"/>
  <c r="E626" i="1"/>
  <c r="E619" i="1" s="1"/>
  <c r="E618" i="1" s="1"/>
  <c r="E617" i="1" s="1"/>
  <c r="C626" i="1"/>
  <c r="AE625" i="1"/>
  <c r="Z625" i="1"/>
  <c r="AD625" i="1" s="1"/>
  <c r="Y625" i="1"/>
  <c r="AC625" i="1" s="1"/>
  <c r="X625" i="1"/>
  <c r="W625" i="1" s="1"/>
  <c r="V625" i="1"/>
  <c r="U625" i="1"/>
  <c r="T625" i="1"/>
  <c r="S625" i="1" s="1"/>
  <c r="O625" i="1"/>
  <c r="G625" i="1"/>
  <c r="AE624" i="1"/>
  <c r="AD624" i="1"/>
  <c r="AC624" i="1"/>
  <c r="AB624" i="1"/>
  <c r="AA624" i="1"/>
  <c r="O624" i="1"/>
  <c r="G624" i="1"/>
  <c r="AE623" i="1"/>
  <c r="AD623" i="1"/>
  <c r="AC623" i="1"/>
  <c r="AB623" i="1"/>
  <c r="AA623" i="1" s="1"/>
  <c r="O623" i="1"/>
  <c r="G623" i="1"/>
  <c r="AE622" i="1"/>
  <c r="AD622" i="1"/>
  <c r="AC622" i="1"/>
  <c r="AB622" i="1"/>
  <c r="AA622" i="1"/>
  <c r="O622" i="1"/>
  <c r="G622" i="1"/>
  <c r="D622" i="1"/>
  <c r="AE621" i="1"/>
  <c r="AE620" i="1" s="1"/>
  <c r="AD621" i="1"/>
  <c r="AC621" i="1"/>
  <c r="AC620" i="1" s="1"/>
  <c r="AB621" i="1"/>
  <c r="AA621" i="1"/>
  <c r="W621" i="1"/>
  <c r="S621" i="1"/>
  <c r="S620" i="1" s="1"/>
  <c r="O621" i="1"/>
  <c r="K621" i="1"/>
  <c r="K620" i="1" s="1"/>
  <c r="K619" i="1" s="1"/>
  <c r="K618" i="1" s="1"/>
  <c r="K617" i="1" s="1"/>
  <c r="G621" i="1"/>
  <c r="D621" i="1"/>
  <c r="D620" i="1" s="1"/>
  <c r="AI620" i="1"/>
  <c r="AH620" i="1"/>
  <c r="AH619" i="1" s="1"/>
  <c r="AH618" i="1" s="1"/>
  <c r="AH617" i="1" s="1"/>
  <c r="AG620" i="1"/>
  <c r="AF620" i="1"/>
  <c r="AD620" i="1"/>
  <c r="AB620" i="1"/>
  <c r="Z620" i="1"/>
  <c r="Y620" i="1"/>
  <c r="X620" i="1"/>
  <c r="W620" i="1"/>
  <c r="V620" i="1"/>
  <c r="U620" i="1"/>
  <c r="T620" i="1"/>
  <c r="R620" i="1"/>
  <c r="Q620" i="1"/>
  <c r="P620" i="1"/>
  <c r="O620" i="1"/>
  <c r="N620" i="1"/>
  <c r="M620" i="1"/>
  <c r="L620" i="1"/>
  <c r="J620" i="1"/>
  <c r="I620" i="1"/>
  <c r="H620" i="1"/>
  <c r="G620" i="1"/>
  <c r="F620" i="1"/>
  <c r="E620" i="1"/>
  <c r="C620" i="1"/>
  <c r="AI619" i="1"/>
  <c r="AG619" i="1"/>
  <c r="V619" i="1"/>
  <c r="V618" i="1" s="1"/>
  <c r="V617" i="1" s="1"/>
  <c r="N619" i="1"/>
  <c r="N618" i="1" s="1"/>
  <c r="N617" i="1" s="1"/>
  <c r="L619" i="1"/>
  <c r="L618" i="1" s="1"/>
  <c r="L617" i="1" s="1"/>
  <c r="J619" i="1"/>
  <c r="J618" i="1" s="1"/>
  <c r="J617" i="1" s="1"/>
  <c r="H619" i="1"/>
  <c r="H618" i="1" s="1"/>
  <c r="H617" i="1" s="1"/>
  <c r="C619" i="1"/>
  <c r="AI618" i="1"/>
  <c r="AG618" i="1"/>
  <c r="C618" i="1"/>
  <c r="AJ617" i="1"/>
  <c r="AI617" i="1"/>
  <c r="AG617" i="1"/>
  <c r="C617" i="1"/>
  <c r="AE616" i="1"/>
  <c r="AD616" i="1"/>
  <c r="AC616" i="1"/>
  <c r="AB616" i="1"/>
  <c r="AA616" i="1" s="1"/>
  <c r="W616" i="1"/>
  <c r="S616" i="1"/>
  <c r="O616" i="1"/>
  <c r="K616" i="1"/>
  <c r="G616" i="1"/>
  <c r="AE615" i="1"/>
  <c r="AD615" i="1"/>
  <c r="AC615" i="1"/>
  <c r="AB615" i="1"/>
  <c r="AA615" i="1" s="1"/>
  <c r="W615" i="1"/>
  <c r="S615" i="1"/>
  <c r="O615" i="1"/>
  <c r="K615" i="1"/>
  <c r="G615" i="1"/>
  <c r="AE614" i="1"/>
  <c r="AD614" i="1"/>
  <c r="AC614" i="1"/>
  <c r="AB614" i="1"/>
  <c r="AA614" i="1" s="1"/>
  <c r="W614" i="1"/>
  <c r="S614" i="1"/>
  <c r="O614" i="1"/>
  <c r="K614" i="1"/>
  <c r="G614" i="1"/>
  <c r="AE613" i="1"/>
  <c r="AD613" i="1"/>
  <c r="AC613" i="1"/>
  <c r="AB613" i="1"/>
  <c r="AA613" i="1" s="1"/>
  <c r="W613" i="1"/>
  <c r="W612" i="1" s="1"/>
  <c r="W611" i="1" s="1"/>
  <c r="W610" i="1" s="1"/>
  <c r="W609" i="1" s="1"/>
  <c r="S613" i="1"/>
  <c r="O613" i="1"/>
  <c r="K613" i="1"/>
  <c r="G613" i="1"/>
  <c r="G612" i="1" s="1"/>
  <c r="G611" i="1" s="1"/>
  <c r="G610" i="1" s="1"/>
  <c r="G609" i="1" s="1"/>
  <c r="AI612" i="1"/>
  <c r="AH612" i="1"/>
  <c r="AH611" i="1" s="1"/>
  <c r="AH610" i="1" s="1"/>
  <c r="AH609" i="1" s="1"/>
  <c r="AG612" i="1"/>
  <c r="AF612" i="1"/>
  <c r="AF611" i="1" s="1"/>
  <c r="AF610" i="1" s="1"/>
  <c r="AF609" i="1" s="1"/>
  <c r="AE612" i="1"/>
  <c r="Z612" i="1"/>
  <c r="AD612" i="1" s="1"/>
  <c r="AD611" i="1" s="1"/>
  <c r="AD610" i="1" s="1"/>
  <c r="AD609" i="1" s="1"/>
  <c r="Y612" i="1"/>
  <c r="AC612" i="1" s="1"/>
  <c r="AC611" i="1" s="1"/>
  <c r="AC610" i="1" s="1"/>
  <c r="AC609" i="1" s="1"/>
  <c r="X612" i="1"/>
  <c r="AB612" i="1" s="1"/>
  <c r="V612" i="1"/>
  <c r="V611" i="1" s="1"/>
  <c r="V610" i="1" s="1"/>
  <c r="V609" i="1" s="1"/>
  <c r="U612" i="1"/>
  <c r="T612" i="1"/>
  <c r="S612" i="1" s="1"/>
  <c r="S611" i="1" s="1"/>
  <c r="S610" i="1" s="1"/>
  <c r="S609" i="1" s="1"/>
  <c r="R612" i="1"/>
  <c r="R611" i="1" s="1"/>
  <c r="R610" i="1" s="1"/>
  <c r="R609" i="1" s="1"/>
  <c r="Q612" i="1"/>
  <c r="P612" i="1"/>
  <c r="O612" i="1" s="1"/>
  <c r="O611" i="1" s="1"/>
  <c r="O610" i="1" s="1"/>
  <c r="O609" i="1" s="1"/>
  <c r="N612" i="1"/>
  <c r="N611" i="1" s="1"/>
  <c r="N610" i="1" s="1"/>
  <c r="N609" i="1" s="1"/>
  <c r="M612" i="1"/>
  <c r="L612" i="1"/>
  <c r="L611" i="1" s="1"/>
  <c r="L610" i="1" s="1"/>
  <c r="L609" i="1" s="1"/>
  <c r="K612" i="1"/>
  <c r="J612" i="1"/>
  <c r="J611" i="1" s="1"/>
  <c r="J610" i="1" s="1"/>
  <c r="J609" i="1" s="1"/>
  <c r="I612" i="1"/>
  <c r="H612" i="1"/>
  <c r="H611" i="1" s="1"/>
  <c r="H610" i="1" s="1"/>
  <c r="H609" i="1" s="1"/>
  <c r="F612" i="1"/>
  <c r="F611" i="1" s="1"/>
  <c r="F610" i="1" s="1"/>
  <c r="F609" i="1" s="1"/>
  <c r="E612" i="1"/>
  <c r="D612" i="1"/>
  <c r="D611" i="1" s="1"/>
  <c r="D610" i="1" s="1"/>
  <c r="D609" i="1" s="1"/>
  <c r="C612" i="1"/>
  <c r="AI611" i="1"/>
  <c r="AI610" i="1" s="1"/>
  <c r="AI609" i="1" s="1"/>
  <c r="AG611" i="1"/>
  <c r="AG610" i="1" s="1"/>
  <c r="AG609" i="1" s="1"/>
  <c r="AE611" i="1"/>
  <c r="AE610" i="1" s="1"/>
  <c r="AE609" i="1" s="1"/>
  <c r="Y611" i="1"/>
  <c r="Y610" i="1" s="1"/>
  <c r="Y609" i="1" s="1"/>
  <c r="U611" i="1"/>
  <c r="U610" i="1" s="1"/>
  <c r="U609" i="1" s="1"/>
  <c r="Q611" i="1"/>
  <c r="Q610" i="1" s="1"/>
  <c r="Q609" i="1" s="1"/>
  <c r="M611" i="1"/>
  <c r="M610" i="1" s="1"/>
  <c r="M609" i="1" s="1"/>
  <c r="K611" i="1"/>
  <c r="K610" i="1" s="1"/>
  <c r="K609" i="1" s="1"/>
  <c r="I611" i="1"/>
  <c r="I610" i="1" s="1"/>
  <c r="I609" i="1" s="1"/>
  <c r="E611" i="1"/>
  <c r="E610" i="1" s="1"/>
  <c r="E609" i="1" s="1"/>
  <c r="C611" i="1"/>
  <c r="C610" i="1" s="1"/>
  <c r="C609" i="1" s="1"/>
  <c r="AE608" i="1"/>
  <c r="Z608" i="1"/>
  <c r="AD608" i="1" s="1"/>
  <c r="Y608" i="1"/>
  <c r="AC608" i="1" s="1"/>
  <c r="X608" i="1"/>
  <c r="AB608" i="1" s="1"/>
  <c r="AA608" i="1" s="1"/>
  <c r="V608" i="1"/>
  <c r="U608" i="1"/>
  <c r="T608" i="1"/>
  <c r="S608" i="1" s="1"/>
  <c r="O608" i="1"/>
  <c r="I608" i="1"/>
  <c r="G608" i="1"/>
  <c r="AE607" i="1"/>
  <c r="AD607" i="1"/>
  <c r="AB607" i="1"/>
  <c r="O607" i="1"/>
  <c r="I607" i="1"/>
  <c r="AC607" i="1" s="1"/>
  <c r="G607" i="1"/>
  <c r="AE606" i="1"/>
  <c r="AD606" i="1"/>
  <c r="AB606" i="1"/>
  <c r="O606" i="1"/>
  <c r="I606" i="1"/>
  <c r="AC606" i="1" s="1"/>
  <c r="G606" i="1"/>
  <c r="AE605" i="1"/>
  <c r="AD605" i="1"/>
  <c r="AB605" i="1"/>
  <c r="O605" i="1"/>
  <c r="I605" i="1"/>
  <c r="AC605" i="1" s="1"/>
  <c r="G605" i="1"/>
  <c r="D605" i="1"/>
  <c r="AE604" i="1"/>
  <c r="AD604" i="1"/>
  <c r="AC604" i="1"/>
  <c r="AB604" i="1"/>
  <c r="AA604" i="1"/>
  <c r="AN604" i="1" s="1"/>
  <c r="W604" i="1"/>
  <c r="S604" i="1"/>
  <c r="O604" i="1"/>
  <c r="K604" i="1"/>
  <c r="AM604" i="1" s="1"/>
  <c r="AO604" i="1" s="1"/>
  <c r="G604" i="1"/>
  <c r="AL604" i="1" s="1"/>
  <c r="D604" i="1"/>
  <c r="D603" i="1" s="1"/>
  <c r="D602" i="1" s="1"/>
  <c r="D601" i="1" s="1"/>
  <c r="D600" i="1" s="1"/>
  <c r="D599" i="1" s="1"/>
  <c r="C604" i="1"/>
  <c r="AI603" i="1"/>
  <c r="AI602" i="1" s="1"/>
  <c r="AI601" i="1" s="1"/>
  <c r="AI600" i="1" s="1"/>
  <c r="AI599" i="1" s="1"/>
  <c r="AI598" i="1" s="1"/>
  <c r="AH603" i="1"/>
  <c r="AG603" i="1"/>
  <c r="AG602" i="1" s="1"/>
  <c r="AG601" i="1" s="1"/>
  <c r="AG600" i="1" s="1"/>
  <c r="AG599" i="1" s="1"/>
  <c r="AG598" i="1" s="1"/>
  <c r="AF603" i="1"/>
  <c r="AE603" i="1"/>
  <c r="AE602" i="1" s="1"/>
  <c r="AE601" i="1" s="1"/>
  <c r="AE600" i="1" s="1"/>
  <c r="AE599" i="1" s="1"/>
  <c r="AD603" i="1"/>
  <c r="AC603" i="1"/>
  <c r="AC602" i="1" s="1"/>
  <c r="AC601" i="1" s="1"/>
  <c r="AC600" i="1" s="1"/>
  <c r="AC599" i="1" s="1"/>
  <c r="AB603" i="1"/>
  <c r="AA603" i="1"/>
  <c r="AN603" i="1" s="1"/>
  <c r="Z603" i="1"/>
  <c r="Y603" i="1"/>
  <c r="Y602" i="1" s="1"/>
  <c r="Y601" i="1" s="1"/>
  <c r="Y600" i="1" s="1"/>
  <c r="Y599" i="1" s="1"/>
  <c r="X603" i="1"/>
  <c r="W603" i="1"/>
  <c r="W602" i="1" s="1"/>
  <c r="W601" i="1" s="1"/>
  <c r="W600" i="1" s="1"/>
  <c r="W599" i="1" s="1"/>
  <c r="V603" i="1"/>
  <c r="U603" i="1"/>
  <c r="U602" i="1" s="1"/>
  <c r="U601" i="1" s="1"/>
  <c r="U600" i="1" s="1"/>
  <c r="U599" i="1" s="1"/>
  <c r="U598" i="1" s="1"/>
  <c r="T603" i="1"/>
  <c r="S603" i="1"/>
  <c r="S602" i="1" s="1"/>
  <c r="S601" i="1" s="1"/>
  <c r="S600" i="1" s="1"/>
  <c r="S599" i="1" s="1"/>
  <c r="R603" i="1"/>
  <c r="Q603" i="1"/>
  <c r="Q602" i="1" s="1"/>
  <c r="Q601" i="1" s="1"/>
  <c r="Q600" i="1" s="1"/>
  <c r="Q599" i="1" s="1"/>
  <c r="P603" i="1"/>
  <c r="O603" i="1"/>
  <c r="O602" i="1" s="1"/>
  <c r="O601" i="1" s="1"/>
  <c r="O600" i="1" s="1"/>
  <c r="O599" i="1" s="1"/>
  <c r="N603" i="1"/>
  <c r="M603" i="1"/>
  <c r="M602" i="1" s="1"/>
  <c r="M601" i="1" s="1"/>
  <c r="M600" i="1" s="1"/>
  <c r="M599" i="1" s="1"/>
  <c r="M598" i="1" s="1"/>
  <c r="L603" i="1"/>
  <c r="K603" i="1"/>
  <c r="K602" i="1" s="1"/>
  <c r="K601" i="1" s="1"/>
  <c r="K600" i="1" s="1"/>
  <c r="K599" i="1" s="1"/>
  <c r="J603" i="1"/>
  <c r="I603" i="1"/>
  <c r="I602" i="1" s="1"/>
  <c r="I601" i="1" s="1"/>
  <c r="I600" i="1" s="1"/>
  <c r="I599" i="1" s="1"/>
  <c r="I598" i="1" s="1"/>
  <c r="H603" i="1"/>
  <c r="G603" i="1"/>
  <c r="AM603" i="1" s="1"/>
  <c r="AO603" i="1" s="1"/>
  <c r="F603" i="1"/>
  <c r="E603" i="1"/>
  <c r="E602" i="1" s="1"/>
  <c r="E601" i="1" s="1"/>
  <c r="E600" i="1" s="1"/>
  <c r="E599" i="1" s="1"/>
  <c r="E598" i="1" s="1"/>
  <c r="C603" i="1"/>
  <c r="C602" i="1" s="1"/>
  <c r="C601" i="1" s="1"/>
  <c r="C600" i="1" s="1"/>
  <c r="AH602" i="1"/>
  <c r="AH601" i="1" s="1"/>
  <c r="AH600" i="1" s="1"/>
  <c r="AH599" i="1" s="1"/>
  <c r="AH598" i="1" s="1"/>
  <c r="AF602" i="1"/>
  <c r="AF601" i="1" s="1"/>
  <c r="AF600" i="1" s="1"/>
  <c r="AD602" i="1"/>
  <c r="AD601" i="1" s="1"/>
  <c r="AD600" i="1" s="1"/>
  <c r="AD599" i="1" s="1"/>
  <c r="AB602" i="1"/>
  <c r="AB601" i="1" s="1"/>
  <c r="AB600" i="1" s="1"/>
  <c r="Z602" i="1"/>
  <c r="Z601" i="1" s="1"/>
  <c r="Z600" i="1" s="1"/>
  <c r="X602" i="1"/>
  <c r="X601" i="1" s="1"/>
  <c r="X600" i="1" s="1"/>
  <c r="V602" i="1"/>
  <c r="V601" i="1" s="1"/>
  <c r="V600" i="1" s="1"/>
  <c r="V599" i="1" s="1"/>
  <c r="V598" i="1" s="1"/>
  <c r="T602" i="1"/>
  <c r="T601" i="1" s="1"/>
  <c r="T600" i="1" s="1"/>
  <c r="R602" i="1"/>
  <c r="R601" i="1" s="1"/>
  <c r="R600" i="1" s="1"/>
  <c r="R599" i="1" s="1"/>
  <c r="P602" i="1"/>
  <c r="P601" i="1" s="1"/>
  <c r="P600" i="1" s="1"/>
  <c r="N602" i="1"/>
  <c r="N601" i="1" s="1"/>
  <c r="N600" i="1" s="1"/>
  <c r="N599" i="1" s="1"/>
  <c r="L602" i="1"/>
  <c r="L601" i="1" s="1"/>
  <c r="L600" i="1" s="1"/>
  <c r="L599" i="1" s="1"/>
  <c r="J602" i="1"/>
  <c r="J601" i="1" s="1"/>
  <c r="J600" i="1" s="1"/>
  <c r="J599" i="1" s="1"/>
  <c r="H602" i="1"/>
  <c r="H601" i="1" s="1"/>
  <c r="H600" i="1" s="1"/>
  <c r="H599" i="1" s="1"/>
  <c r="F602" i="1"/>
  <c r="F601" i="1" s="1"/>
  <c r="F600" i="1" s="1"/>
  <c r="F599" i="1" s="1"/>
  <c r="AE597" i="1"/>
  <c r="Z597" i="1"/>
  <c r="AD597" i="1" s="1"/>
  <c r="Y597" i="1"/>
  <c r="AC597" i="1" s="1"/>
  <c r="X597" i="1"/>
  <c r="AB597" i="1" s="1"/>
  <c r="AA597" i="1" s="1"/>
  <c r="W597" i="1"/>
  <c r="V597" i="1"/>
  <c r="U597" i="1"/>
  <c r="T597" i="1"/>
  <c r="S597" i="1"/>
  <c r="O597" i="1"/>
  <c r="I597" i="1"/>
  <c r="G597" i="1" s="1"/>
  <c r="AE596" i="1"/>
  <c r="AD596" i="1"/>
  <c r="AB596" i="1"/>
  <c r="O596" i="1"/>
  <c r="I596" i="1"/>
  <c r="AC596" i="1" s="1"/>
  <c r="AA596" i="1" s="1"/>
  <c r="AE595" i="1"/>
  <c r="AD595" i="1"/>
  <c r="AB595" i="1"/>
  <c r="O595" i="1"/>
  <c r="I595" i="1"/>
  <c r="AC595" i="1" s="1"/>
  <c r="AA595" i="1" s="1"/>
  <c r="AE594" i="1"/>
  <c r="AD594" i="1"/>
  <c r="AB594" i="1"/>
  <c r="O594" i="1"/>
  <c r="I594" i="1"/>
  <c r="AC594" i="1" s="1"/>
  <c r="AA594" i="1" s="1"/>
  <c r="D594" i="1"/>
  <c r="D593" i="1" s="1"/>
  <c r="AE593" i="1"/>
  <c r="AD593" i="1"/>
  <c r="AC593" i="1"/>
  <c r="AB593" i="1"/>
  <c r="AA593" i="1" s="1"/>
  <c r="W593" i="1"/>
  <c r="S593" i="1"/>
  <c r="O593" i="1"/>
  <c r="K593" i="1"/>
  <c r="G593" i="1"/>
  <c r="AE592" i="1"/>
  <c r="Z592" i="1"/>
  <c r="AD592" i="1" s="1"/>
  <c r="Y592" i="1"/>
  <c r="AC592" i="1" s="1"/>
  <c r="X592" i="1"/>
  <c r="AB592" i="1" s="1"/>
  <c r="AA592" i="1" s="1"/>
  <c r="W592" i="1"/>
  <c r="V592" i="1"/>
  <c r="U592" i="1"/>
  <c r="T592" i="1"/>
  <c r="S592" i="1"/>
  <c r="O592" i="1"/>
  <c r="I592" i="1"/>
  <c r="G592" i="1" s="1"/>
  <c r="AE591" i="1"/>
  <c r="AD591" i="1"/>
  <c r="AB591" i="1"/>
  <c r="O591" i="1"/>
  <c r="I591" i="1"/>
  <c r="AC591" i="1" s="1"/>
  <c r="AA591" i="1" s="1"/>
  <c r="AE590" i="1"/>
  <c r="AD590" i="1"/>
  <c r="AB590" i="1"/>
  <c r="O590" i="1"/>
  <c r="I590" i="1"/>
  <c r="AC590" i="1" s="1"/>
  <c r="AA590" i="1" s="1"/>
  <c r="AE589" i="1"/>
  <c r="AD589" i="1"/>
  <c r="AB589" i="1"/>
  <c r="O589" i="1"/>
  <c r="I589" i="1"/>
  <c r="AC589" i="1" s="1"/>
  <c r="AA589" i="1" s="1"/>
  <c r="D589" i="1"/>
  <c r="D588" i="1" s="1"/>
  <c r="AE588" i="1"/>
  <c r="AD588" i="1"/>
  <c r="AC588" i="1"/>
  <c r="AB588" i="1"/>
  <c r="AA588" i="1" s="1"/>
  <c r="W588" i="1"/>
  <c r="S588" i="1"/>
  <c r="O588" i="1"/>
  <c r="K588" i="1"/>
  <c r="G588" i="1"/>
  <c r="AE587" i="1"/>
  <c r="Z587" i="1"/>
  <c r="AD587" i="1" s="1"/>
  <c r="Y587" i="1"/>
  <c r="AC587" i="1" s="1"/>
  <c r="X587" i="1"/>
  <c r="AB587" i="1" s="1"/>
  <c r="AA587" i="1" s="1"/>
  <c r="W587" i="1"/>
  <c r="V587" i="1"/>
  <c r="U587" i="1"/>
  <c r="T587" i="1"/>
  <c r="S587" i="1"/>
  <c r="O587" i="1"/>
  <c r="I587" i="1"/>
  <c r="G587" i="1" s="1"/>
  <c r="AE586" i="1"/>
  <c r="AD586" i="1"/>
  <c r="AB586" i="1"/>
  <c r="O586" i="1"/>
  <c r="I586" i="1"/>
  <c r="AC586" i="1" s="1"/>
  <c r="AA586" i="1" s="1"/>
  <c r="AE585" i="1"/>
  <c r="AD585" i="1"/>
  <c r="AB585" i="1"/>
  <c r="O585" i="1"/>
  <c r="I585" i="1"/>
  <c r="AC585" i="1" s="1"/>
  <c r="AA585" i="1" s="1"/>
  <c r="AE584" i="1"/>
  <c r="AD584" i="1"/>
  <c r="AB584" i="1"/>
  <c r="O584" i="1"/>
  <c r="I584" i="1"/>
  <c r="AC584" i="1" s="1"/>
  <c r="AA584" i="1" s="1"/>
  <c r="D584" i="1"/>
  <c r="D583" i="1" s="1"/>
  <c r="AE583" i="1"/>
  <c r="AD583" i="1"/>
  <c r="AC583" i="1"/>
  <c r="AB583" i="1"/>
  <c r="AA583" i="1" s="1"/>
  <c r="W583" i="1"/>
  <c r="S583" i="1"/>
  <c r="O583" i="1"/>
  <c r="K583" i="1"/>
  <c r="G583" i="1"/>
  <c r="AE582" i="1"/>
  <c r="Z582" i="1"/>
  <c r="AD582" i="1" s="1"/>
  <c r="Y582" i="1"/>
  <c r="AC582" i="1" s="1"/>
  <c r="X582" i="1"/>
  <c r="AB582" i="1" s="1"/>
  <c r="AA582" i="1" s="1"/>
  <c r="W582" i="1"/>
  <c r="V582" i="1"/>
  <c r="U582" i="1"/>
  <c r="T582" i="1"/>
  <c r="S582" i="1"/>
  <c r="O582" i="1"/>
  <c r="I582" i="1"/>
  <c r="G582" i="1" s="1"/>
  <c r="AE581" i="1"/>
  <c r="AD581" i="1"/>
  <c r="AB581" i="1"/>
  <c r="O581" i="1"/>
  <c r="I581" i="1"/>
  <c r="AC581" i="1" s="1"/>
  <c r="AA581" i="1" s="1"/>
  <c r="AE580" i="1"/>
  <c r="AD580" i="1"/>
  <c r="AB580" i="1"/>
  <c r="O580" i="1"/>
  <c r="I580" i="1"/>
  <c r="AC580" i="1" s="1"/>
  <c r="AA580" i="1" s="1"/>
  <c r="AE579" i="1"/>
  <c r="AD579" i="1"/>
  <c r="AB579" i="1"/>
  <c r="O579" i="1"/>
  <c r="I579" i="1"/>
  <c r="AC579" i="1" s="1"/>
  <c r="AA579" i="1" s="1"/>
  <c r="D579" i="1"/>
  <c r="D578" i="1" s="1"/>
  <c r="AE578" i="1"/>
  <c r="AD578" i="1"/>
  <c r="AC578" i="1"/>
  <c r="AB578" i="1"/>
  <c r="AA578" i="1" s="1"/>
  <c r="W578" i="1"/>
  <c r="S578" i="1"/>
  <c r="O578" i="1"/>
  <c r="K578" i="1"/>
  <c r="G578" i="1"/>
  <c r="AE577" i="1"/>
  <c r="Z577" i="1"/>
  <c r="AD577" i="1" s="1"/>
  <c r="Y577" i="1"/>
  <c r="AC577" i="1" s="1"/>
  <c r="X577" i="1"/>
  <c r="AB577" i="1" s="1"/>
  <c r="AA577" i="1" s="1"/>
  <c r="W577" i="1"/>
  <c r="V577" i="1"/>
  <c r="U577" i="1"/>
  <c r="T577" i="1"/>
  <c r="S577" i="1"/>
  <c r="O577" i="1"/>
  <c r="I577" i="1"/>
  <c r="G577" i="1" s="1"/>
  <c r="AE576" i="1"/>
  <c r="AD576" i="1"/>
  <c r="AB576" i="1"/>
  <c r="O576" i="1"/>
  <c r="I576" i="1"/>
  <c r="AC576" i="1" s="1"/>
  <c r="AA576" i="1" s="1"/>
  <c r="AE575" i="1"/>
  <c r="AD575" i="1"/>
  <c r="AB575" i="1"/>
  <c r="O575" i="1"/>
  <c r="I575" i="1"/>
  <c r="AC575" i="1" s="1"/>
  <c r="AA575" i="1" s="1"/>
  <c r="AE574" i="1"/>
  <c r="AD574" i="1"/>
  <c r="AB574" i="1"/>
  <c r="O574" i="1"/>
  <c r="I574" i="1"/>
  <c r="AC574" i="1" s="1"/>
  <c r="AA574" i="1" s="1"/>
  <c r="D574" i="1"/>
  <c r="D573" i="1" s="1"/>
  <c r="AE573" i="1"/>
  <c r="AD573" i="1"/>
  <c r="AC573" i="1"/>
  <c r="AB573" i="1"/>
  <c r="AA573" i="1" s="1"/>
  <c r="W573" i="1"/>
  <c r="S573" i="1"/>
  <c r="O573" i="1"/>
  <c r="K573" i="1"/>
  <c r="G573" i="1"/>
  <c r="AE572" i="1"/>
  <c r="Z572" i="1"/>
  <c r="AD572" i="1" s="1"/>
  <c r="Y572" i="1"/>
  <c r="AC572" i="1" s="1"/>
  <c r="X572" i="1"/>
  <c r="AB572" i="1" s="1"/>
  <c r="AA572" i="1" s="1"/>
  <c r="W572" i="1"/>
  <c r="V572" i="1"/>
  <c r="U572" i="1"/>
  <c r="T572" i="1"/>
  <c r="S572" i="1"/>
  <c r="O572" i="1"/>
  <c r="I572" i="1"/>
  <c r="G572" i="1" s="1"/>
  <c r="AE571" i="1"/>
  <c r="AD571" i="1"/>
  <c r="AB571" i="1"/>
  <c r="O571" i="1"/>
  <c r="I571" i="1"/>
  <c r="AC571" i="1" s="1"/>
  <c r="AA571" i="1" s="1"/>
  <c r="AE570" i="1"/>
  <c r="AD570" i="1"/>
  <c r="AB570" i="1"/>
  <c r="O570" i="1"/>
  <c r="I570" i="1"/>
  <c r="AC570" i="1" s="1"/>
  <c r="AA570" i="1" s="1"/>
  <c r="AE569" i="1"/>
  <c r="AD569" i="1"/>
  <c r="AB569" i="1"/>
  <c r="O569" i="1"/>
  <c r="I569" i="1"/>
  <c r="AC569" i="1" s="1"/>
  <c r="AA569" i="1" s="1"/>
  <c r="D569" i="1"/>
  <c r="D568" i="1" s="1"/>
  <c r="AE568" i="1"/>
  <c r="AD568" i="1"/>
  <c r="AC568" i="1"/>
  <c r="AB568" i="1"/>
  <c r="AA568" i="1" s="1"/>
  <c r="W568" i="1"/>
  <c r="S568" i="1"/>
  <c r="O568" i="1"/>
  <c r="K568" i="1"/>
  <c r="G568" i="1"/>
  <c r="AE567" i="1"/>
  <c r="Z567" i="1"/>
  <c r="AD567" i="1" s="1"/>
  <c r="Y567" i="1"/>
  <c r="AC567" i="1" s="1"/>
  <c r="X567" i="1"/>
  <c r="AB567" i="1" s="1"/>
  <c r="AA567" i="1" s="1"/>
  <c r="W567" i="1"/>
  <c r="V567" i="1"/>
  <c r="U567" i="1"/>
  <c r="T567" i="1"/>
  <c r="S567" i="1"/>
  <c r="O567" i="1"/>
  <c r="I567" i="1"/>
  <c r="G567" i="1" s="1"/>
  <c r="AE566" i="1"/>
  <c r="AD566" i="1"/>
  <c r="AB566" i="1"/>
  <c r="O566" i="1"/>
  <c r="I566" i="1"/>
  <c r="AC566" i="1" s="1"/>
  <c r="AA566" i="1" s="1"/>
  <c r="AE565" i="1"/>
  <c r="AD565" i="1"/>
  <c r="AB565" i="1"/>
  <c r="O565" i="1"/>
  <c r="I565" i="1"/>
  <c r="AC565" i="1" s="1"/>
  <c r="AA565" i="1" s="1"/>
  <c r="AE564" i="1"/>
  <c r="AD564" i="1"/>
  <c r="AB564" i="1"/>
  <c r="O564" i="1"/>
  <c r="I564" i="1"/>
  <c r="AC564" i="1" s="1"/>
  <c r="AA564" i="1" s="1"/>
  <c r="D564" i="1"/>
  <c r="D563" i="1" s="1"/>
  <c r="AE563" i="1"/>
  <c r="AD563" i="1"/>
  <c r="AC563" i="1"/>
  <c r="AB563" i="1"/>
  <c r="AA563" i="1" s="1"/>
  <c r="W563" i="1"/>
  <c r="S563" i="1"/>
  <c r="O563" i="1"/>
  <c r="K563" i="1"/>
  <c r="G563" i="1"/>
  <c r="AE562" i="1"/>
  <c r="Z562" i="1"/>
  <c r="AD562" i="1" s="1"/>
  <c r="Y562" i="1"/>
  <c r="AC562" i="1" s="1"/>
  <c r="X562" i="1"/>
  <c r="AB562" i="1" s="1"/>
  <c r="AA562" i="1" s="1"/>
  <c r="W562" i="1"/>
  <c r="V562" i="1"/>
  <c r="U562" i="1"/>
  <c r="T562" i="1"/>
  <c r="S562" i="1"/>
  <c r="O562" i="1"/>
  <c r="I562" i="1"/>
  <c r="G562" i="1" s="1"/>
  <c r="AE561" i="1"/>
  <c r="AD561" i="1"/>
  <c r="AB561" i="1"/>
  <c r="O561" i="1"/>
  <c r="I561" i="1"/>
  <c r="AC561" i="1" s="1"/>
  <c r="AA561" i="1" s="1"/>
  <c r="AE560" i="1"/>
  <c r="AD560" i="1"/>
  <c r="AB560" i="1"/>
  <c r="O560" i="1"/>
  <c r="I560" i="1"/>
  <c r="AC560" i="1" s="1"/>
  <c r="AA560" i="1" s="1"/>
  <c r="AE559" i="1"/>
  <c r="AD559" i="1"/>
  <c r="AB559" i="1"/>
  <c r="O559" i="1"/>
  <c r="I559" i="1"/>
  <c r="AC559" i="1" s="1"/>
  <c r="AA559" i="1" s="1"/>
  <c r="D559" i="1"/>
  <c r="D558" i="1" s="1"/>
  <c r="AE558" i="1"/>
  <c r="AD558" i="1"/>
  <c r="AC558" i="1"/>
  <c r="AB558" i="1"/>
  <c r="AA558" i="1" s="1"/>
  <c r="W558" i="1"/>
  <c r="S558" i="1"/>
  <c r="O558" i="1"/>
  <c r="K558" i="1"/>
  <c r="G558" i="1"/>
  <c r="AE557" i="1"/>
  <c r="Z557" i="1"/>
  <c r="AD557" i="1" s="1"/>
  <c r="Y557" i="1"/>
  <c r="AC557" i="1" s="1"/>
  <c r="X557" i="1"/>
  <c r="AB557" i="1" s="1"/>
  <c r="AA557" i="1" s="1"/>
  <c r="W557" i="1"/>
  <c r="V557" i="1"/>
  <c r="U557" i="1"/>
  <c r="T557" i="1"/>
  <c r="S557" i="1"/>
  <c r="O557" i="1"/>
  <c r="I557" i="1"/>
  <c r="G557" i="1" s="1"/>
  <c r="AE556" i="1"/>
  <c r="AD556" i="1"/>
  <c r="AB556" i="1"/>
  <c r="O556" i="1"/>
  <c r="I556" i="1"/>
  <c r="AC556" i="1" s="1"/>
  <c r="AA556" i="1" s="1"/>
  <c r="AE555" i="1"/>
  <c r="AD555" i="1"/>
  <c r="AB555" i="1"/>
  <c r="O555" i="1"/>
  <c r="I555" i="1"/>
  <c r="AC555" i="1" s="1"/>
  <c r="AA555" i="1" s="1"/>
  <c r="AE554" i="1"/>
  <c r="AD554" i="1"/>
  <c r="AB554" i="1"/>
  <c r="O554" i="1"/>
  <c r="I554" i="1"/>
  <c r="AC554" i="1" s="1"/>
  <c r="AA554" i="1" s="1"/>
  <c r="D554" i="1"/>
  <c r="D553" i="1" s="1"/>
  <c r="AE553" i="1"/>
  <c r="AD553" i="1"/>
  <c r="AC553" i="1"/>
  <c r="AB553" i="1"/>
  <c r="AA553" i="1" s="1"/>
  <c r="W553" i="1"/>
  <c r="S553" i="1"/>
  <c r="O553" i="1"/>
  <c r="K553" i="1"/>
  <c r="G553" i="1"/>
  <c r="AE552" i="1"/>
  <c r="Z552" i="1"/>
  <c r="AD552" i="1" s="1"/>
  <c r="Y552" i="1"/>
  <c r="AC552" i="1" s="1"/>
  <c r="X552" i="1"/>
  <c r="AB552" i="1" s="1"/>
  <c r="AA552" i="1" s="1"/>
  <c r="W552" i="1"/>
  <c r="V552" i="1"/>
  <c r="U552" i="1"/>
  <c r="T552" i="1"/>
  <c r="S552" i="1"/>
  <c r="O552" i="1"/>
  <c r="I552" i="1"/>
  <c r="G552" i="1" s="1"/>
  <c r="AE551" i="1"/>
  <c r="AD551" i="1"/>
  <c r="AB551" i="1"/>
  <c r="O551" i="1"/>
  <c r="I551" i="1"/>
  <c r="AC551" i="1" s="1"/>
  <c r="AA551" i="1" s="1"/>
  <c r="AE550" i="1"/>
  <c r="AD550" i="1"/>
  <c r="AB550" i="1"/>
  <c r="O550" i="1"/>
  <c r="I550" i="1"/>
  <c r="AC550" i="1" s="1"/>
  <c r="AA550" i="1" s="1"/>
  <c r="AE549" i="1"/>
  <c r="AD549" i="1"/>
  <c r="AB549" i="1"/>
  <c r="O549" i="1"/>
  <c r="I549" i="1"/>
  <c r="AC549" i="1" s="1"/>
  <c r="AA549" i="1" s="1"/>
  <c r="D549" i="1"/>
  <c r="D548" i="1" s="1"/>
  <c r="AE548" i="1"/>
  <c r="AD548" i="1"/>
  <c r="AC548" i="1"/>
  <c r="AB548" i="1"/>
  <c r="AA548" i="1" s="1"/>
  <c r="W548" i="1"/>
  <c r="S548" i="1"/>
  <c r="O548" i="1"/>
  <c r="K548" i="1"/>
  <c r="G548" i="1"/>
  <c r="AE547" i="1"/>
  <c r="Z547" i="1"/>
  <c r="AD547" i="1" s="1"/>
  <c r="Y547" i="1"/>
  <c r="AC547" i="1" s="1"/>
  <c r="X547" i="1"/>
  <c r="AB547" i="1" s="1"/>
  <c r="AA547" i="1" s="1"/>
  <c r="W547" i="1"/>
  <c r="V547" i="1"/>
  <c r="U547" i="1"/>
  <c r="T547" i="1"/>
  <c r="S547" i="1"/>
  <c r="O547" i="1"/>
  <c r="I547" i="1"/>
  <c r="G547" i="1" s="1"/>
  <c r="AE546" i="1"/>
  <c r="AD546" i="1"/>
  <c r="AB546" i="1"/>
  <c r="O546" i="1"/>
  <c r="I546" i="1"/>
  <c r="AC546" i="1" s="1"/>
  <c r="AA546" i="1" s="1"/>
  <c r="AE545" i="1"/>
  <c r="AD545" i="1"/>
  <c r="AB545" i="1"/>
  <c r="O545" i="1"/>
  <c r="I545" i="1"/>
  <c r="AC545" i="1" s="1"/>
  <c r="AA545" i="1" s="1"/>
  <c r="AE544" i="1"/>
  <c r="AD544" i="1"/>
  <c r="AB544" i="1"/>
  <c r="O544" i="1"/>
  <c r="I544" i="1"/>
  <c r="AC544" i="1" s="1"/>
  <c r="AA544" i="1" s="1"/>
  <c r="D544" i="1"/>
  <c r="D543" i="1" s="1"/>
  <c r="AE543" i="1"/>
  <c r="AD543" i="1"/>
  <c r="AC543" i="1"/>
  <c r="AB543" i="1"/>
  <c r="AA543" i="1" s="1"/>
  <c r="W543" i="1"/>
  <c r="S543" i="1"/>
  <c r="O543" i="1"/>
  <c r="K543" i="1"/>
  <c r="G543" i="1"/>
  <c r="AE542" i="1"/>
  <c r="Z542" i="1"/>
  <c r="AD542" i="1" s="1"/>
  <c r="Y542" i="1"/>
  <c r="AC542" i="1" s="1"/>
  <c r="X542" i="1"/>
  <c r="AB542" i="1" s="1"/>
  <c r="AA542" i="1" s="1"/>
  <c r="W542" i="1"/>
  <c r="V542" i="1"/>
  <c r="U542" i="1"/>
  <c r="T542" i="1"/>
  <c r="S542" i="1"/>
  <c r="O542" i="1"/>
  <c r="I542" i="1"/>
  <c r="G542" i="1" s="1"/>
  <c r="AE541" i="1"/>
  <c r="AD541" i="1"/>
  <c r="AB541" i="1"/>
  <c r="O541" i="1"/>
  <c r="I541" i="1"/>
  <c r="AC541" i="1" s="1"/>
  <c r="AA541" i="1" s="1"/>
  <c r="AE540" i="1"/>
  <c r="AD540" i="1"/>
  <c r="AB540" i="1"/>
  <c r="O540" i="1"/>
  <c r="I540" i="1"/>
  <c r="AC540" i="1" s="1"/>
  <c r="AA540" i="1" s="1"/>
  <c r="AE539" i="1"/>
  <c r="AD539" i="1"/>
  <c r="AB539" i="1"/>
  <c r="O539" i="1"/>
  <c r="I539" i="1"/>
  <c r="AC539" i="1" s="1"/>
  <c r="AA539" i="1" s="1"/>
  <c r="D539" i="1"/>
  <c r="D538" i="1" s="1"/>
  <c r="AE538" i="1"/>
  <c r="AD538" i="1"/>
  <c r="AC538" i="1"/>
  <c r="AB538" i="1"/>
  <c r="AA538" i="1" s="1"/>
  <c r="W538" i="1"/>
  <c r="S538" i="1"/>
  <c r="O538" i="1"/>
  <c r="K538" i="1"/>
  <c r="G538" i="1"/>
  <c r="AE537" i="1"/>
  <c r="Z537" i="1"/>
  <c r="AD537" i="1" s="1"/>
  <c r="Y537" i="1"/>
  <c r="AC537" i="1" s="1"/>
  <c r="X537" i="1"/>
  <c r="AB537" i="1" s="1"/>
  <c r="AA537" i="1" s="1"/>
  <c r="W537" i="1"/>
  <c r="V537" i="1"/>
  <c r="U537" i="1"/>
  <c r="T537" i="1"/>
  <c r="S537" i="1"/>
  <c r="O537" i="1"/>
  <c r="I537" i="1"/>
  <c r="G537" i="1" s="1"/>
  <c r="AE536" i="1"/>
  <c r="AD536" i="1"/>
  <c r="AB536" i="1"/>
  <c r="O536" i="1"/>
  <c r="I536" i="1"/>
  <c r="AC536" i="1" s="1"/>
  <c r="AA536" i="1" s="1"/>
  <c r="AE535" i="1"/>
  <c r="AD535" i="1"/>
  <c r="AB535" i="1"/>
  <c r="O535" i="1"/>
  <c r="I535" i="1"/>
  <c r="AC535" i="1" s="1"/>
  <c r="AA535" i="1" s="1"/>
  <c r="AE534" i="1"/>
  <c r="AD534" i="1"/>
  <c r="AB534" i="1"/>
  <c r="O534" i="1"/>
  <c r="I534" i="1"/>
  <c r="AC534" i="1" s="1"/>
  <c r="AA534" i="1" s="1"/>
  <c r="D534" i="1"/>
  <c r="D533" i="1" s="1"/>
  <c r="AE533" i="1"/>
  <c r="AD533" i="1"/>
  <c r="AC533" i="1"/>
  <c r="AB533" i="1"/>
  <c r="AA533" i="1" s="1"/>
  <c r="W533" i="1"/>
  <c r="S533" i="1"/>
  <c r="O533" i="1"/>
  <c r="K533" i="1"/>
  <c r="G533" i="1"/>
  <c r="AE527" i="1"/>
  <c r="Z527" i="1"/>
  <c r="AD527" i="1" s="1"/>
  <c r="Y527" i="1"/>
  <c r="AC527" i="1" s="1"/>
  <c r="X527" i="1"/>
  <c r="AB527" i="1" s="1"/>
  <c r="AA527" i="1" s="1"/>
  <c r="W527" i="1"/>
  <c r="V527" i="1"/>
  <c r="U527" i="1"/>
  <c r="T527" i="1"/>
  <c r="S527" i="1"/>
  <c r="O527" i="1"/>
  <c r="I527" i="1"/>
  <c r="G527" i="1" s="1"/>
  <c r="D527" i="1"/>
  <c r="AE526" i="1"/>
  <c r="AD526" i="1"/>
  <c r="AB526" i="1"/>
  <c r="O526" i="1"/>
  <c r="I526" i="1"/>
  <c r="AC526" i="1" s="1"/>
  <c r="G526" i="1"/>
  <c r="AE525" i="1"/>
  <c r="AD525" i="1"/>
  <c r="AB525" i="1"/>
  <c r="O525" i="1"/>
  <c r="I525" i="1"/>
  <c r="AC525" i="1" s="1"/>
  <c r="G525" i="1"/>
  <c r="AE524" i="1"/>
  <c r="AD524" i="1"/>
  <c r="AB524" i="1"/>
  <c r="O524" i="1"/>
  <c r="I524" i="1"/>
  <c r="AC524" i="1" s="1"/>
  <c r="G524" i="1"/>
  <c r="D524" i="1"/>
  <c r="AE523" i="1"/>
  <c r="AD523" i="1"/>
  <c r="AC523" i="1"/>
  <c r="AB523" i="1"/>
  <c r="AA523" i="1"/>
  <c r="W523" i="1"/>
  <c r="S523" i="1"/>
  <c r="O523" i="1"/>
  <c r="K523" i="1"/>
  <c r="G523" i="1"/>
  <c r="D523" i="1"/>
  <c r="AE522" i="1"/>
  <c r="Z522" i="1"/>
  <c r="AD522" i="1" s="1"/>
  <c r="Y522" i="1"/>
  <c r="AC522" i="1" s="1"/>
  <c r="X522" i="1"/>
  <c r="AB522" i="1" s="1"/>
  <c r="AA522" i="1" s="1"/>
  <c r="V522" i="1"/>
  <c r="U522" i="1"/>
  <c r="T522" i="1"/>
  <c r="S522" i="1" s="1"/>
  <c r="O522" i="1"/>
  <c r="I522" i="1"/>
  <c r="G522" i="1"/>
  <c r="D522" i="1"/>
  <c r="AE521" i="1"/>
  <c r="AD521" i="1"/>
  <c r="AB521" i="1"/>
  <c r="O521" i="1"/>
  <c r="I521" i="1"/>
  <c r="AC521" i="1" s="1"/>
  <c r="AA521" i="1" s="1"/>
  <c r="AE520" i="1"/>
  <c r="AD520" i="1"/>
  <c r="AB520" i="1"/>
  <c r="O520" i="1"/>
  <c r="I520" i="1"/>
  <c r="AC520" i="1" s="1"/>
  <c r="AA520" i="1" s="1"/>
  <c r="AE519" i="1"/>
  <c r="AD519" i="1"/>
  <c r="AB519" i="1"/>
  <c r="O519" i="1"/>
  <c r="I519" i="1"/>
  <c r="AC519" i="1" s="1"/>
  <c r="AA519" i="1" s="1"/>
  <c r="D519" i="1"/>
  <c r="D518" i="1" s="1"/>
  <c r="AE518" i="1"/>
  <c r="AD518" i="1"/>
  <c r="AC518" i="1"/>
  <c r="AB518" i="1"/>
  <c r="AA518" i="1" s="1"/>
  <c r="W518" i="1"/>
  <c r="S518" i="1"/>
  <c r="O518" i="1"/>
  <c r="K518" i="1"/>
  <c r="G518" i="1"/>
  <c r="AE517" i="1"/>
  <c r="Z517" i="1"/>
  <c r="AD517" i="1" s="1"/>
  <c r="Y517" i="1"/>
  <c r="AC517" i="1" s="1"/>
  <c r="X517" i="1"/>
  <c r="AB517" i="1" s="1"/>
  <c r="AA517" i="1" s="1"/>
  <c r="W517" i="1"/>
  <c r="V517" i="1"/>
  <c r="U517" i="1"/>
  <c r="T517" i="1"/>
  <c r="S517" i="1"/>
  <c r="O517" i="1"/>
  <c r="I517" i="1"/>
  <c r="G517" i="1" s="1"/>
  <c r="AE516" i="1"/>
  <c r="AD516" i="1"/>
  <c r="AB516" i="1"/>
  <c r="O516" i="1"/>
  <c r="I516" i="1"/>
  <c r="AC516" i="1" s="1"/>
  <c r="AA516" i="1" s="1"/>
  <c r="AE515" i="1"/>
  <c r="AD515" i="1"/>
  <c r="AB515" i="1"/>
  <c r="O515" i="1"/>
  <c r="I515" i="1"/>
  <c r="AC515" i="1" s="1"/>
  <c r="AA515" i="1" s="1"/>
  <c r="AE514" i="1"/>
  <c r="AD514" i="1"/>
  <c r="AB514" i="1"/>
  <c r="O514" i="1"/>
  <c r="I514" i="1"/>
  <c r="AC514" i="1" s="1"/>
  <c r="AA514" i="1" s="1"/>
  <c r="D514" i="1"/>
  <c r="D513" i="1" s="1"/>
  <c r="AE513" i="1"/>
  <c r="AD513" i="1"/>
  <c r="AC513" i="1"/>
  <c r="AB513" i="1"/>
  <c r="AA513" i="1" s="1"/>
  <c r="W513" i="1"/>
  <c r="S513" i="1"/>
  <c r="O513" i="1"/>
  <c r="K513" i="1"/>
  <c r="G513" i="1"/>
  <c r="AE512" i="1"/>
  <c r="Z512" i="1"/>
  <c r="AD512" i="1" s="1"/>
  <c r="Y512" i="1"/>
  <c r="AC512" i="1" s="1"/>
  <c r="X512" i="1"/>
  <c r="AB512" i="1" s="1"/>
  <c r="AA512" i="1" s="1"/>
  <c r="W512" i="1"/>
  <c r="V512" i="1"/>
  <c r="U512" i="1"/>
  <c r="T512" i="1"/>
  <c r="S512" i="1"/>
  <c r="O512" i="1"/>
  <c r="I512" i="1"/>
  <c r="G512" i="1" s="1"/>
  <c r="AE511" i="1"/>
  <c r="AD511" i="1"/>
  <c r="AB511" i="1"/>
  <c r="O511" i="1"/>
  <c r="I511" i="1"/>
  <c r="AC511" i="1" s="1"/>
  <c r="AA511" i="1" s="1"/>
  <c r="AE510" i="1"/>
  <c r="AD510" i="1"/>
  <c r="AB510" i="1"/>
  <c r="O510" i="1"/>
  <c r="I510" i="1"/>
  <c r="AC510" i="1" s="1"/>
  <c r="AA510" i="1" s="1"/>
  <c r="AE509" i="1"/>
  <c r="AD509" i="1"/>
  <c r="AB509" i="1"/>
  <c r="O509" i="1"/>
  <c r="I509" i="1"/>
  <c r="AC509" i="1" s="1"/>
  <c r="AA509" i="1" s="1"/>
  <c r="D509" i="1"/>
  <c r="D508" i="1" s="1"/>
  <c r="AE508" i="1"/>
  <c r="AD508" i="1"/>
  <c r="AC508" i="1"/>
  <c r="AB508" i="1"/>
  <c r="AA508" i="1" s="1"/>
  <c r="AN508" i="1" s="1"/>
  <c r="W508" i="1"/>
  <c r="S508" i="1"/>
  <c r="O508" i="1"/>
  <c r="K508" i="1"/>
  <c r="G508" i="1"/>
  <c r="AL508" i="1" s="1"/>
  <c r="AE507" i="1"/>
  <c r="Z507" i="1"/>
  <c r="AD507" i="1" s="1"/>
  <c r="Y507" i="1"/>
  <c r="AC507" i="1" s="1"/>
  <c r="X507" i="1"/>
  <c r="AB507" i="1" s="1"/>
  <c r="AA507" i="1" s="1"/>
  <c r="W507" i="1"/>
  <c r="V507" i="1"/>
  <c r="U507" i="1"/>
  <c r="T507" i="1"/>
  <c r="S507" i="1"/>
  <c r="O507" i="1"/>
  <c r="I507" i="1"/>
  <c r="G507" i="1" s="1"/>
  <c r="AE506" i="1"/>
  <c r="AD506" i="1"/>
  <c r="AB506" i="1"/>
  <c r="O506" i="1"/>
  <c r="I506" i="1"/>
  <c r="AC506" i="1" s="1"/>
  <c r="AA506" i="1" s="1"/>
  <c r="AE505" i="1"/>
  <c r="AD505" i="1"/>
  <c r="AB505" i="1"/>
  <c r="O505" i="1"/>
  <c r="I505" i="1"/>
  <c r="AC505" i="1" s="1"/>
  <c r="AA505" i="1" s="1"/>
  <c r="AE504" i="1"/>
  <c r="AD504" i="1"/>
  <c r="AB504" i="1"/>
  <c r="O504" i="1"/>
  <c r="I504" i="1"/>
  <c r="AC504" i="1" s="1"/>
  <c r="AA504" i="1" s="1"/>
  <c r="D504" i="1"/>
  <c r="D503" i="1" s="1"/>
  <c r="AE503" i="1"/>
  <c r="AD503" i="1"/>
  <c r="AC503" i="1"/>
  <c r="AB503" i="1"/>
  <c r="AA503" i="1" s="1"/>
  <c r="AN503" i="1" s="1"/>
  <c r="W503" i="1"/>
  <c r="S503" i="1"/>
  <c r="O503" i="1"/>
  <c r="K503" i="1"/>
  <c r="G503" i="1"/>
  <c r="AL503" i="1" s="1"/>
  <c r="AE502" i="1"/>
  <c r="Z502" i="1"/>
  <c r="AD502" i="1" s="1"/>
  <c r="Y502" i="1"/>
  <c r="AC502" i="1" s="1"/>
  <c r="X502" i="1"/>
  <c r="AB502" i="1" s="1"/>
  <c r="AA502" i="1" s="1"/>
  <c r="W502" i="1"/>
  <c r="V502" i="1"/>
  <c r="U502" i="1"/>
  <c r="T502" i="1"/>
  <c r="S502" i="1"/>
  <c r="O502" i="1"/>
  <c r="I502" i="1"/>
  <c r="G502" i="1" s="1"/>
  <c r="AE501" i="1"/>
  <c r="AD501" i="1"/>
  <c r="AB501" i="1"/>
  <c r="O501" i="1"/>
  <c r="I501" i="1"/>
  <c r="AE500" i="1"/>
  <c r="AD500" i="1"/>
  <c r="AB500" i="1"/>
  <c r="O500" i="1"/>
  <c r="I500" i="1"/>
  <c r="G500" i="1" s="1"/>
  <c r="AE499" i="1"/>
  <c r="AD499" i="1"/>
  <c r="AB499" i="1"/>
  <c r="O499" i="1"/>
  <c r="I499" i="1"/>
  <c r="G499" i="1" s="1"/>
  <c r="D499" i="1"/>
  <c r="D498" i="1" s="1"/>
  <c r="D497" i="1" s="1"/>
  <c r="D496" i="1" s="1"/>
  <c r="D495" i="1" s="1"/>
  <c r="D494" i="1" s="1"/>
  <c r="AE498" i="1"/>
  <c r="AD498" i="1"/>
  <c r="AD497" i="1" s="1"/>
  <c r="AC498" i="1"/>
  <c r="AB498" i="1"/>
  <c r="W498" i="1"/>
  <c r="S498" i="1"/>
  <c r="O498" i="1"/>
  <c r="K498" i="1"/>
  <c r="G498" i="1"/>
  <c r="AM498" i="1" s="1"/>
  <c r="AI497" i="1"/>
  <c r="AI496" i="1" s="1"/>
  <c r="AH497" i="1"/>
  <c r="AG497" i="1"/>
  <c r="AG496" i="1" s="1"/>
  <c r="AG495" i="1" s="1"/>
  <c r="AG494" i="1" s="1"/>
  <c r="AF497" i="1"/>
  <c r="AE497" i="1"/>
  <c r="AE496" i="1" s="1"/>
  <c r="AC497" i="1"/>
  <c r="AC496" i="1" s="1"/>
  <c r="Z497" i="1"/>
  <c r="Y497" i="1"/>
  <c r="Y496" i="1" s="1"/>
  <c r="Y495" i="1" s="1"/>
  <c r="Y494" i="1" s="1"/>
  <c r="X497" i="1"/>
  <c r="W497" i="1"/>
  <c r="W496" i="1" s="1"/>
  <c r="V497" i="1"/>
  <c r="U497" i="1"/>
  <c r="U496" i="1" s="1"/>
  <c r="U495" i="1" s="1"/>
  <c r="U494" i="1" s="1"/>
  <c r="T497" i="1"/>
  <c r="S497" i="1"/>
  <c r="S496" i="1" s="1"/>
  <c r="R497" i="1"/>
  <c r="Q497" i="1"/>
  <c r="Q496" i="1" s="1"/>
  <c r="Q495" i="1" s="1"/>
  <c r="Q494" i="1" s="1"/>
  <c r="P497" i="1"/>
  <c r="O497" i="1"/>
  <c r="O496" i="1" s="1"/>
  <c r="N497" i="1"/>
  <c r="M497" i="1"/>
  <c r="M496" i="1" s="1"/>
  <c r="M495" i="1" s="1"/>
  <c r="M494" i="1" s="1"/>
  <c r="L497" i="1"/>
  <c r="K497" i="1"/>
  <c r="K496" i="1" s="1"/>
  <c r="J497" i="1"/>
  <c r="I497" i="1"/>
  <c r="I496" i="1" s="1"/>
  <c r="I495" i="1" s="1"/>
  <c r="I494" i="1" s="1"/>
  <c r="H497" i="1"/>
  <c r="G497" i="1"/>
  <c r="AM497" i="1" s="1"/>
  <c r="F497" i="1"/>
  <c r="E497" i="1"/>
  <c r="E496" i="1" s="1"/>
  <c r="E495" i="1" s="1"/>
  <c r="E494" i="1" s="1"/>
  <c r="C497" i="1"/>
  <c r="C496" i="1" s="1"/>
  <c r="AH496" i="1"/>
  <c r="AH495" i="1" s="1"/>
  <c r="AH494" i="1" s="1"/>
  <c r="AF496" i="1"/>
  <c r="AF495" i="1" s="1"/>
  <c r="AD496" i="1"/>
  <c r="AD495" i="1" s="1"/>
  <c r="AD494" i="1" s="1"/>
  <c r="Z496" i="1"/>
  <c r="Z495" i="1" s="1"/>
  <c r="Z494" i="1" s="1"/>
  <c r="X496" i="1"/>
  <c r="X495" i="1" s="1"/>
  <c r="V496" i="1"/>
  <c r="V495" i="1" s="1"/>
  <c r="V494" i="1" s="1"/>
  <c r="T496" i="1"/>
  <c r="T495" i="1" s="1"/>
  <c r="R496" i="1"/>
  <c r="R495" i="1" s="1"/>
  <c r="R494" i="1" s="1"/>
  <c r="P496" i="1"/>
  <c r="P495" i="1" s="1"/>
  <c r="N496" i="1"/>
  <c r="N495" i="1" s="1"/>
  <c r="N494" i="1" s="1"/>
  <c r="L496" i="1"/>
  <c r="L495" i="1" s="1"/>
  <c r="J496" i="1"/>
  <c r="J495" i="1" s="1"/>
  <c r="J494" i="1" s="1"/>
  <c r="H496" i="1"/>
  <c r="H495" i="1" s="1"/>
  <c r="F496" i="1"/>
  <c r="F495" i="1" s="1"/>
  <c r="F494" i="1" s="1"/>
  <c r="AI495" i="1"/>
  <c r="AI494" i="1" s="1"/>
  <c r="AE495" i="1"/>
  <c r="AE494" i="1" s="1"/>
  <c r="AC495" i="1"/>
  <c r="AC494" i="1" s="1"/>
  <c r="W495" i="1"/>
  <c r="W494" i="1" s="1"/>
  <c r="S495" i="1"/>
  <c r="S494" i="1" s="1"/>
  <c r="O495" i="1"/>
  <c r="O494" i="1" s="1"/>
  <c r="K495" i="1"/>
  <c r="K494" i="1" s="1"/>
  <c r="C495" i="1"/>
  <c r="C494" i="1" s="1"/>
  <c r="AF494" i="1"/>
  <c r="X494" i="1"/>
  <c r="T494" i="1"/>
  <c r="P494" i="1"/>
  <c r="L494" i="1"/>
  <c r="H494" i="1"/>
  <c r="AE483" i="1"/>
  <c r="AC483" i="1"/>
  <c r="Z483" i="1"/>
  <c r="AD483" i="1" s="1"/>
  <c r="Y483" i="1"/>
  <c r="X483" i="1"/>
  <c r="AB483" i="1" s="1"/>
  <c r="AA483" i="1" s="1"/>
  <c r="W483" i="1"/>
  <c r="V483" i="1"/>
  <c r="U483" i="1"/>
  <c r="T483" i="1"/>
  <c r="S483" i="1"/>
  <c r="O483" i="1"/>
  <c r="I483" i="1"/>
  <c r="G483" i="1" s="1"/>
  <c r="AE482" i="1"/>
  <c r="AD482" i="1"/>
  <c r="AB482" i="1"/>
  <c r="O482" i="1"/>
  <c r="I482" i="1"/>
  <c r="G482" i="1" s="1"/>
  <c r="AE481" i="1"/>
  <c r="AD481" i="1"/>
  <c r="AB481" i="1"/>
  <c r="O481" i="1"/>
  <c r="I481" i="1"/>
  <c r="G481" i="1" s="1"/>
  <c r="AE480" i="1"/>
  <c r="AD480" i="1"/>
  <c r="AB480" i="1"/>
  <c r="O480" i="1"/>
  <c r="I480" i="1"/>
  <c r="G480" i="1" s="1"/>
  <c r="D480" i="1"/>
  <c r="D479" i="1" s="1"/>
  <c r="AE479" i="1"/>
  <c r="AD479" i="1"/>
  <c r="AC479" i="1"/>
  <c r="AB479" i="1"/>
  <c r="AA479" i="1" s="1"/>
  <c r="W479" i="1"/>
  <c r="S479" i="1"/>
  <c r="O479" i="1"/>
  <c r="K479" i="1"/>
  <c r="G479" i="1"/>
  <c r="AE478" i="1"/>
  <c r="AC478" i="1"/>
  <c r="Z478" i="1"/>
  <c r="AD478" i="1" s="1"/>
  <c r="Y478" i="1"/>
  <c r="X478" i="1"/>
  <c r="AB478" i="1" s="1"/>
  <c r="AA478" i="1" s="1"/>
  <c r="W478" i="1"/>
  <c r="V478" i="1"/>
  <c r="U478" i="1"/>
  <c r="T478" i="1"/>
  <c r="S478" i="1"/>
  <c r="O478" i="1"/>
  <c r="I478" i="1"/>
  <c r="G478" i="1" s="1"/>
  <c r="AE477" i="1"/>
  <c r="AD477" i="1"/>
  <c r="AB477" i="1"/>
  <c r="O477" i="1"/>
  <c r="I477" i="1"/>
  <c r="G477" i="1" s="1"/>
  <c r="AE476" i="1"/>
  <c r="AD476" i="1"/>
  <c r="AB476" i="1"/>
  <c r="O476" i="1"/>
  <c r="I476" i="1"/>
  <c r="G476" i="1" s="1"/>
  <c r="AE475" i="1"/>
  <c r="AD475" i="1"/>
  <c r="AB475" i="1"/>
  <c r="O475" i="1"/>
  <c r="I475" i="1"/>
  <c r="AC475" i="1" s="1"/>
  <c r="AA475" i="1" s="1"/>
  <c r="D475" i="1"/>
  <c r="D474" i="1" s="1"/>
  <c r="D468" i="1" s="1"/>
  <c r="D467" i="1" s="1"/>
  <c r="D466" i="1" s="1"/>
  <c r="D465" i="1" s="1"/>
  <c r="AE474" i="1"/>
  <c r="AD474" i="1"/>
  <c r="AD468" i="1" s="1"/>
  <c r="AD467" i="1" s="1"/>
  <c r="AD466" i="1" s="1"/>
  <c r="AD465" i="1" s="1"/>
  <c r="AC474" i="1"/>
  <c r="AB474" i="1"/>
  <c r="AA474" i="1" s="1"/>
  <c r="AA468" i="1" s="1"/>
  <c r="AA467" i="1" s="1"/>
  <c r="W474" i="1"/>
  <c r="S474" i="1"/>
  <c r="O474" i="1"/>
  <c r="K474" i="1"/>
  <c r="G474" i="1"/>
  <c r="AI468" i="1"/>
  <c r="AI467" i="1" s="1"/>
  <c r="AI466" i="1" s="1"/>
  <c r="AI465" i="1" s="1"/>
  <c r="AH468" i="1"/>
  <c r="AG468" i="1"/>
  <c r="AG467" i="1" s="1"/>
  <c r="AG466" i="1" s="1"/>
  <c r="AG465" i="1" s="1"/>
  <c r="AF468" i="1"/>
  <c r="AE468" i="1"/>
  <c r="AE467" i="1" s="1"/>
  <c r="AE466" i="1" s="1"/>
  <c r="AE465" i="1" s="1"/>
  <c r="AC468" i="1"/>
  <c r="AC467" i="1" s="1"/>
  <c r="AC466" i="1" s="1"/>
  <c r="AC465" i="1" s="1"/>
  <c r="Z468" i="1"/>
  <c r="Y468" i="1"/>
  <c r="Y467" i="1" s="1"/>
  <c r="Y466" i="1" s="1"/>
  <c r="Y465" i="1" s="1"/>
  <c r="X468" i="1"/>
  <c r="W468" i="1"/>
  <c r="W467" i="1" s="1"/>
  <c r="W466" i="1" s="1"/>
  <c r="W465" i="1" s="1"/>
  <c r="V468" i="1"/>
  <c r="U468" i="1"/>
  <c r="U467" i="1" s="1"/>
  <c r="U466" i="1" s="1"/>
  <c r="U465" i="1" s="1"/>
  <c r="T468" i="1"/>
  <c r="S468" i="1"/>
  <c r="S467" i="1" s="1"/>
  <c r="S466" i="1" s="1"/>
  <c r="S465" i="1" s="1"/>
  <c r="R468" i="1"/>
  <c r="Q468" i="1"/>
  <c r="Q467" i="1" s="1"/>
  <c r="Q466" i="1" s="1"/>
  <c r="Q465" i="1" s="1"/>
  <c r="P468" i="1"/>
  <c r="O468" i="1"/>
  <c r="O467" i="1" s="1"/>
  <c r="O466" i="1" s="1"/>
  <c r="O465" i="1" s="1"/>
  <c r="N468" i="1"/>
  <c r="M468" i="1"/>
  <c r="M467" i="1" s="1"/>
  <c r="M466" i="1" s="1"/>
  <c r="M465" i="1" s="1"/>
  <c r="L468" i="1"/>
  <c r="K468" i="1"/>
  <c r="K467" i="1" s="1"/>
  <c r="K466" i="1" s="1"/>
  <c r="K465" i="1" s="1"/>
  <c r="J468" i="1"/>
  <c r="I468" i="1"/>
  <c r="I467" i="1" s="1"/>
  <c r="I466" i="1" s="1"/>
  <c r="I465" i="1" s="1"/>
  <c r="H468" i="1"/>
  <c r="G468" i="1"/>
  <c r="G467" i="1" s="1"/>
  <c r="F468" i="1"/>
  <c r="E468" i="1"/>
  <c r="E467" i="1" s="1"/>
  <c r="E466" i="1" s="1"/>
  <c r="E465" i="1" s="1"/>
  <c r="C468" i="1"/>
  <c r="C467" i="1" s="1"/>
  <c r="C466" i="1" s="1"/>
  <c r="C465" i="1" s="1"/>
  <c r="AH467" i="1"/>
  <c r="AH466" i="1" s="1"/>
  <c r="AH465" i="1" s="1"/>
  <c r="AF467" i="1"/>
  <c r="AF466" i="1" s="1"/>
  <c r="AF465" i="1" s="1"/>
  <c r="Z467" i="1"/>
  <c r="Z466" i="1" s="1"/>
  <c r="Z465" i="1" s="1"/>
  <c r="X467" i="1"/>
  <c r="X466" i="1" s="1"/>
  <c r="X465" i="1" s="1"/>
  <c r="V467" i="1"/>
  <c r="V466" i="1" s="1"/>
  <c r="V465" i="1" s="1"/>
  <c r="T467" i="1"/>
  <c r="T466" i="1" s="1"/>
  <c r="T465" i="1" s="1"/>
  <c r="R467" i="1"/>
  <c r="R466" i="1" s="1"/>
  <c r="R465" i="1" s="1"/>
  <c r="P467" i="1"/>
  <c r="P466" i="1" s="1"/>
  <c r="P465" i="1" s="1"/>
  <c r="N467" i="1"/>
  <c r="N466" i="1" s="1"/>
  <c r="N465" i="1" s="1"/>
  <c r="L467" i="1"/>
  <c r="L466" i="1" s="1"/>
  <c r="L465" i="1" s="1"/>
  <c r="J467" i="1"/>
  <c r="J466" i="1" s="1"/>
  <c r="J465" i="1" s="1"/>
  <c r="H467" i="1"/>
  <c r="H466" i="1" s="1"/>
  <c r="H465" i="1" s="1"/>
  <c r="F467" i="1"/>
  <c r="F466" i="1" s="1"/>
  <c r="F465" i="1" s="1"/>
  <c r="AE464" i="1"/>
  <c r="Z464" i="1"/>
  <c r="AD464" i="1" s="1"/>
  <c r="Y464" i="1"/>
  <c r="AC464" i="1" s="1"/>
  <c r="X464" i="1"/>
  <c r="AB464" i="1" s="1"/>
  <c r="W464" i="1"/>
  <c r="V464" i="1"/>
  <c r="U464" i="1"/>
  <c r="T464" i="1"/>
  <c r="S464" i="1"/>
  <c r="O464" i="1"/>
  <c r="I464" i="1"/>
  <c r="G464" i="1" s="1"/>
  <c r="AE463" i="1"/>
  <c r="AD463" i="1"/>
  <c r="AB463" i="1"/>
  <c r="O463" i="1"/>
  <c r="I463" i="1"/>
  <c r="AC463" i="1" s="1"/>
  <c r="AA463" i="1" s="1"/>
  <c r="AE462" i="1"/>
  <c r="AD462" i="1"/>
  <c r="AB462" i="1"/>
  <c r="O462" i="1"/>
  <c r="I462" i="1"/>
  <c r="AC462" i="1" s="1"/>
  <c r="AA462" i="1" s="1"/>
  <c r="AE461" i="1"/>
  <c r="AD461" i="1"/>
  <c r="AB461" i="1"/>
  <c r="O461" i="1"/>
  <c r="I461" i="1"/>
  <c r="AC461" i="1" s="1"/>
  <c r="AA461" i="1" s="1"/>
  <c r="D461" i="1"/>
  <c r="D460" i="1" s="1"/>
  <c r="AE460" i="1"/>
  <c r="AD460" i="1"/>
  <c r="AC460" i="1"/>
  <c r="AB460" i="1"/>
  <c r="AA460" i="1" s="1"/>
  <c r="AN460" i="1" s="1"/>
  <c r="W460" i="1"/>
  <c r="S460" i="1"/>
  <c r="O460" i="1"/>
  <c r="K460" i="1"/>
  <c r="G460" i="1"/>
  <c r="AE459" i="1"/>
  <c r="Z459" i="1"/>
  <c r="AD459" i="1" s="1"/>
  <c r="Y459" i="1"/>
  <c r="AC459" i="1" s="1"/>
  <c r="X459" i="1"/>
  <c r="AB459" i="1" s="1"/>
  <c r="W459" i="1"/>
  <c r="V459" i="1"/>
  <c r="U459" i="1"/>
  <c r="T459" i="1"/>
  <c r="S459" i="1"/>
  <c r="O459" i="1"/>
  <c r="I459" i="1"/>
  <c r="G459" i="1" s="1"/>
  <c r="AE458" i="1"/>
  <c r="AD458" i="1"/>
  <c r="AB458" i="1"/>
  <c r="O458" i="1"/>
  <c r="I458" i="1"/>
  <c r="AC458" i="1" s="1"/>
  <c r="AA458" i="1" s="1"/>
  <c r="AE457" i="1"/>
  <c r="AD457" i="1"/>
  <c r="AB457" i="1"/>
  <c r="O457" i="1"/>
  <c r="I457" i="1"/>
  <c r="AC457" i="1" s="1"/>
  <c r="AA457" i="1" s="1"/>
  <c r="AE456" i="1"/>
  <c r="AD456" i="1"/>
  <c r="AB456" i="1"/>
  <c r="O456" i="1"/>
  <c r="I456" i="1"/>
  <c r="AC456" i="1" s="1"/>
  <c r="AA456" i="1" s="1"/>
  <c r="D456" i="1"/>
  <c r="D455" i="1" s="1"/>
  <c r="AE455" i="1"/>
  <c r="AD455" i="1"/>
  <c r="AC455" i="1"/>
  <c r="AB455" i="1"/>
  <c r="AA455" i="1" s="1"/>
  <c r="AN455" i="1" s="1"/>
  <c r="W455" i="1"/>
  <c r="S455" i="1"/>
  <c r="O455" i="1"/>
  <c r="K455" i="1"/>
  <c r="G455" i="1"/>
  <c r="AE454" i="1"/>
  <c r="Z454" i="1"/>
  <c r="AD454" i="1" s="1"/>
  <c r="Y454" i="1"/>
  <c r="AC454" i="1" s="1"/>
  <c r="X454" i="1"/>
  <c r="AB454" i="1" s="1"/>
  <c r="W454" i="1"/>
  <c r="V454" i="1"/>
  <c r="U454" i="1"/>
  <c r="T454" i="1"/>
  <c r="S454" i="1"/>
  <c r="O454" i="1"/>
  <c r="I454" i="1"/>
  <c r="G454" i="1" s="1"/>
  <c r="AE453" i="1"/>
  <c r="AD453" i="1"/>
  <c r="AB453" i="1"/>
  <c r="O453" i="1"/>
  <c r="I453" i="1"/>
  <c r="AC453" i="1" s="1"/>
  <c r="AA453" i="1" s="1"/>
  <c r="AE452" i="1"/>
  <c r="AD452" i="1"/>
  <c r="AB452" i="1"/>
  <c r="O452" i="1"/>
  <c r="I452" i="1"/>
  <c r="AC452" i="1" s="1"/>
  <c r="AA452" i="1" s="1"/>
  <c r="AE451" i="1"/>
  <c r="AD451" i="1"/>
  <c r="AB451" i="1"/>
  <c r="O451" i="1"/>
  <c r="I451" i="1"/>
  <c r="AC451" i="1" s="1"/>
  <c r="AA451" i="1" s="1"/>
  <c r="D451" i="1"/>
  <c r="D450" i="1" s="1"/>
  <c r="AE450" i="1"/>
  <c r="AD450" i="1"/>
  <c r="AC450" i="1"/>
  <c r="AB450" i="1"/>
  <c r="AA450" i="1" s="1"/>
  <c r="AN450" i="1" s="1"/>
  <c r="W450" i="1"/>
  <c r="S450" i="1"/>
  <c r="O450" i="1"/>
  <c r="K450" i="1"/>
  <c r="G450" i="1"/>
  <c r="AE449" i="1"/>
  <c r="Z449" i="1"/>
  <c r="AD449" i="1" s="1"/>
  <c r="Y449" i="1"/>
  <c r="AC449" i="1" s="1"/>
  <c r="X449" i="1"/>
  <c r="AB449" i="1" s="1"/>
  <c r="W449" i="1"/>
  <c r="V449" i="1"/>
  <c r="U449" i="1"/>
  <c r="T449" i="1"/>
  <c r="S449" i="1"/>
  <c r="O449" i="1"/>
  <c r="I449" i="1"/>
  <c r="G449" i="1" s="1"/>
  <c r="AE448" i="1"/>
  <c r="AD448" i="1"/>
  <c r="AB448" i="1"/>
  <c r="O448" i="1"/>
  <c r="I448" i="1"/>
  <c r="AC448" i="1" s="1"/>
  <c r="AA448" i="1" s="1"/>
  <c r="AE447" i="1"/>
  <c r="AD447" i="1"/>
  <c r="AB447" i="1"/>
  <c r="O447" i="1"/>
  <c r="I447" i="1"/>
  <c r="AC447" i="1" s="1"/>
  <c r="AA447" i="1" s="1"/>
  <c r="AE446" i="1"/>
  <c r="AD446" i="1"/>
  <c r="AB446" i="1"/>
  <c r="O446" i="1"/>
  <c r="I446" i="1"/>
  <c r="AC446" i="1" s="1"/>
  <c r="AA446" i="1" s="1"/>
  <c r="D446" i="1"/>
  <c r="D445" i="1" s="1"/>
  <c r="AE445" i="1"/>
  <c r="AD445" i="1"/>
  <c r="AC445" i="1"/>
  <c r="AB445" i="1"/>
  <c r="AA445" i="1" s="1"/>
  <c r="AN445" i="1" s="1"/>
  <c r="W445" i="1"/>
  <c r="S445" i="1"/>
  <c r="O445" i="1"/>
  <c r="K445" i="1"/>
  <c r="G445" i="1"/>
  <c r="AE444" i="1"/>
  <c r="Z444" i="1"/>
  <c r="AD444" i="1" s="1"/>
  <c r="Y444" i="1"/>
  <c r="AC444" i="1" s="1"/>
  <c r="X444" i="1"/>
  <c r="AB444" i="1" s="1"/>
  <c r="W444" i="1"/>
  <c r="V444" i="1"/>
  <c r="U444" i="1"/>
  <c r="T444" i="1"/>
  <c r="S444" i="1"/>
  <c r="O444" i="1"/>
  <c r="I444" i="1"/>
  <c r="G444" i="1" s="1"/>
  <c r="AE443" i="1"/>
  <c r="AD443" i="1"/>
  <c r="AB443" i="1"/>
  <c r="O443" i="1"/>
  <c r="I443" i="1"/>
  <c r="AC443" i="1" s="1"/>
  <c r="AA443" i="1" s="1"/>
  <c r="AE442" i="1"/>
  <c r="AD442" i="1"/>
  <c r="AB442" i="1"/>
  <c r="O442" i="1"/>
  <c r="I442" i="1"/>
  <c r="AC442" i="1" s="1"/>
  <c r="AA442" i="1" s="1"/>
  <c r="AE441" i="1"/>
  <c r="AD441" i="1"/>
  <c r="AB441" i="1"/>
  <c r="O441" i="1"/>
  <c r="I441" i="1"/>
  <c r="AC441" i="1" s="1"/>
  <c r="AA441" i="1" s="1"/>
  <c r="D441" i="1"/>
  <c r="D440" i="1" s="1"/>
  <c r="AE440" i="1"/>
  <c r="AD440" i="1"/>
  <c r="AC440" i="1"/>
  <c r="AB440" i="1"/>
  <c r="AA440" i="1" s="1"/>
  <c r="AN440" i="1" s="1"/>
  <c r="W440" i="1"/>
  <c r="S440" i="1"/>
  <c r="O440" i="1"/>
  <c r="K440" i="1"/>
  <c r="G440" i="1"/>
  <c r="AE439" i="1"/>
  <c r="Z439" i="1"/>
  <c r="AD439" i="1" s="1"/>
  <c r="Y439" i="1"/>
  <c r="AC439" i="1" s="1"/>
  <c r="X439" i="1"/>
  <c r="AB439" i="1" s="1"/>
  <c r="W439" i="1"/>
  <c r="V439" i="1"/>
  <c r="U439" i="1"/>
  <c r="T439" i="1"/>
  <c r="S439" i="1"/>
  <c r="O439" i="1"/>
  <c r="I439" i="1"/>
  <c r="G439" i="1" s="1"/>
  <c r="AE438" i="1"/>
  <c r="AD438" i="1"/>
  <c r="AB438" i="1"/>
  <c r="O438" i="1"/>
  <c r="I438" i="1"/>
  <c r="AC438" i="1" s="1"/>
  <c r="AA438" i="1" s="1"/>
  <c r="AE437" i="1"/>
  <c r="AD437" i="1"/>
  <c r="AB437" i="1"/>
  <c r="O437" i="1"/>
  <c r="I437" i="1"/>
  <c r="AC437" i="1" s="1"/>
  <c r="AA437" i="1" s="1"/>
  <c r="AE436" i="1"/>
  <c r="AD436" i="1"/>
  <c r="AB436" i="1"/>
  <c r="O436" i="1"/>
  <c r="I436" i="1"/>
  <c r="AC436" i="1" s="1"/>
  <c r="AA436" i="1" s="1"/>
  <c r="D436" i="1"/>
  <c r="D435" i="1" s="1"/>
  <c r="AE435" i="1"/>
  <c r="AD435" i="1"/>
  <c r="AC435" i="1"/>
  <c r="AB435" i="1"/>
  <c r="AA435" i="1" s="1"/>
  <c r="AN435" i="1" s="1"/>
  <c r="W435" i="1"/>
  <c r="S435" i="1"/>
  <c r="O435" i="1"/>
  <c r="K435" i="1"/>
  <c r="G435" i="1"/>
  <c r="AE434" i="1"/>
  <c r="Z434" i="1"/>
  <c r="AD434" i="1" s="1"/>
  <c r="Y434" i="1"/>
  <c r="AC434" i="1" s="1"/>
  <c r="X434" i="1"/>
  <c r="AB434" i="1" s="1"/>
  <c r="W434" i="1"/>
  <c r="V434" i="1"/>
  <c r="U434" i="1"/>
  <c r="T434" i="1"/>
  <c r="S434" i="1"/>
  <c r="O434" i="1"/>
  <c r="I434" i="1"/>
  <c r="G434" i="1" s="1"/>
  <c r="AE433" i="1"/>
  <c r="AD433" i="1"/>
  <c r="AB433" i="1"/>
  <c r="O433" i="1"/>
  <c r="I433" i="1"/>
  <c r="AC433" i="1" s="1"/>
  <c r="AA433" i="1" s="1"/>
  <c r="AE432" i="1"/>
  <c r="AD432" i="1"/>
  <c r="AB432" i="1"/>
  <c r="O432" i="1"/>
  <c r="I432" i="1"/>
  <c r="AC432" i="1" s="1"/>
  <c r="AA432" i="1" s="1"/>
  <c r="AE431" i="1"/>
  <c r="AD431" i="1"/>
  <c r="AB431" i="1"/>
  <c r="O431" i="1"/>
  <c r="I431" i="1"/>
  <c r="AC431" i="1" s="1"/>
  <c r="AA431" i="1" s="1"/>
  <c r="D431" i="1"/>
  <c r="D430" i="1" s="1"/>
  <c r="AE430" i="1"/>
  <c r="AD430" i="1"/>
  <c r="AC430" i="1"/>
  <c r="AB430" i="1"/>
  <c r="AA430" i="1" s="1"/>
  <c r="AN430" i="1" s="1"/>
  <c r="W430" i="1"/>
  <c r="S430" i="1"/>
  <c r="O430" i="1"/>
  <c r="K430" i="1"/>
  <c r="G430" i="1"/>
  <c r="AE429" i="1"/>
  <c r="Z429" i="1"/>
  <c r="AD429" i="1" s="1"/>
  <c r="Y429" i="1"/>
  <c r="AC429" i="1" s="1"/>
  <c r="X429" i="1"/>
  <c r="AB429" i="1" s="1"/>
  <c r="W429" i="1"/>
  <c r="V429" i="1"/>
  <c r="U429" i="1"/>
  <c r="T429" i="1"/>
  <c r="S429" i="1"/>
  <c r="O429" i="1"/>
  <c r="I429" i="1"/>
  <c r="G429" i="1" s="1"/>
  <c r="AE428" i="1"/>
  <c r="AD428" i="1"/>
  <c r="AB428" i="1"/>
  <c r="O428" i="1"/>
  <c r="I428" i="1"/>
  <c r="AC428" i="1" s="1"/>
  <c r="AA428" i="1" s="1"/>
  <c r="AE427" i="1"/>
  <c r="AD427" i="1"/>
  <c r="AC427" i="1"/>
  <c r="AB427" i="1"/>
  <c r="AA427" i="1"/>
  <c r="U427" i="1"/>
  <c r="O427" i="1"/>
  <c r="I427" i="1"/>
  <c r="G427" i="1"/>
  <c r="AE426" i="1"/>
  <c r="AD426" i="1"/>
  <c r="AB426" i="1"/>
  <c r="O426" i="1"/>
  <c r="I426" i="1"/>
  <c r="AC426" i="1" s="1"/>
  <c r="G426" i="1"/>
  <c r="D426" i="1"/>
  <c r="AE425" i="1"/>
  <c r="AD425" i="1"/>
  <c r="AC425" i="1"/>
  <c r="AB425" i="1"/>
  <c r="AA425" i="1"/>
  <c r="AN425" i="1" s="1"/>
  <c r="W425" i="1"/>
  <c r="S425" i="1"/>
  <c r="O425" i="1"/>
  <c r="K425" i="1"/>
  <c r="AM425" i="1" s="1"/>
  <c r="AO425" i="1" s="1"/>
  <c r="G425" i="1"/>
  <c r="AL425" i="1" s="1"/>
  <c r="D425" i="1"/>
  <c r="AE424" i="1"/>
  <c r="Z424" i="1"/>
  <c r="AD424" i="1" s="1"/>
  <c r="Y424" i="1"/>
  <c r="AC424" i="1" s="1"/>
  <c r="X424" i="1"/>
  <c r="AB424" i="1" s="1"/>
  <c r="AA424" i="1" s="1"/>
  <c r="V424" i="1"/>
  <c r="U424" i="1"/>
  <c r="T424" i="1"/>
  <c r="S424" i="1" s="1"/>
  <c r="O424" i="1"/>
  <c r="I424" i="1"/>
  <c r="G424" i="1"/>
  <c r="AE423" i="1"/>
  <c r="AD423" i="1"/>
  <c r="AB423" i="1"/>
  <c r="O423" i="1"/>
  <c r="I423" i="1"/>
  <c r="AC423" i="1" s="1"/>
  <c r="G423" i="1"/>
  <c r="AE422" i="1"/>
  <c r="AD422" i="1"/>
  <c r="AB422" i="1"/>
  <c r="O422" i="1"/>
  <c r="I422" i="1"/>
  <c r="AC422" i="1" s="1"/>
  <c r="G422" i="1"/>
  <c r="AE421" i="1"/>
  <c r="AD421" i="1"/>
  <c r="AB421" i="1"/>
  <c r="O421" i="1"/>
  <c r="I421" i="1"/>
  <c r="AC421" i="1" s="1"/>
  <c r="G421" i="1"/>
  <c r="D421" i="1"/>
  <c r="AE420" i="1"/>
  <c r="AD420" i="1"/>
  <c r="AC420" i="1"/>
  <c r="AB420" i="1"/>
  <c r="AA420" i="1"/>
  <c r="AN420" i="1" s="1"/>
  <c r="W420" i="1"/>
  <c r="S420" i="1"/>
  <c r="O420" i="1"/>
  <c r="K420" i="1"/>
  <c r="AM420" i="1" s="1"/>
  <c r="AO420" i="1" s="1"/>
  <c r="G420" i="1"/>
  <c r="AL420" i="1" s="1"/>
  <c r="D420" i="1"/>
  <c r="AE419" i="1"/>
  <c r="Z419" i="1"/>
  <c r="AD419" i="1" s="1"/>
  <c r="Y419" i="1"/>
  <c r="AC419" i="1" s="1"/>
  <c r="X419" i="1"/>
  <c r="AB419" i="1" s="1"/>
  <c r="AA419" i="1" s="1"/>
  <c r="V419" i="1"/>
  <c r="U419" i="1"/>
  <c r="T419" i="1"/>
  <c r="S419" i="1" s="1"/>
  <c r="O419" i="1"/>
  <c r="I419" i="1"/>
  <c r="G419" i="1"/>
  <c r="AE418" i="1"/>
  <c r="AD418" i="1"/>
  <c r="AB418" i="1"/>
  <c r="O418" i="1"/>
  <c r="I418" i="1"/>
  <c r="AC418" i="1" s="1"/>
  <c r="G418" i="1"/>
  <c r="AE417" i="1"/>
  <c r="AD417" i="1"/>
  <c r="AB417" i="1"/>
  <c r="O417" i="1"/>
  <c r="I417" i="1"/>
  <c r="AC417" i="1" s="1"/>
  <c r="G417" i="1"/>
  <c r="AE416" i="1"/>
  <c r="AD416" i="1"/>
  <c r="AB416" i="1"/>
  <c r="O416" i="1"/>
  <c r="I416" i="1"/>
  <c r="AC416" i="1" s="1"/>
  <c r="G416" i="1"/>
  <c r="D416" i="1"/>
  <c r="AE415" i="1"/>
  <c r="AD415" i="1"/>
  <c r="AC415" i="1"/>
  <c r="AB415" i="1"/>
  <c r="AA415" i="1"/>
  <c r="AN415" i="1" s="1"/>
  <c r="W415" i="1"/>
  <c r="S415" i="1"/>
  <c r="O415" i="1"/>
  <c r="K415" i="1"/>
  <c r="AM415" i="1" s="1"/>
  <c r="AO415" i="1" s="1"/>
  <c r="G415" i="1"/>
  <c r="AL415" i="1" s="1"/>
  <c r="D415" i="1"/>
  <c r="AE414" i="1"/>
  <c r="Z414" i="1"/>
  <c r="AD414" i="1" s="1"/>
  <c r="Y414" i="1"/>
  <c r="AC414" i="1" s="1"/>
  <c r="X414" i="1"/>
  <c r="AB414" i="1" s="1"/>
  <c r="AA414" i="1" s="1"/>
  <c r="V414" i="1"/>
  <c r="U414" i="1"/>
  <c r="T414" i="1"/>
  <c r="S414" i="1" s="1"/>
  <c r="O414" i="1"/>
  <c r="G414" i="1"/>
  <c r="AE413" i="1"/>
  <c r="AD413" i="1"/>
  <c r="AC413" i="1"/>
  <c r="AB413" i="1"/>
  <c r="AA413" i="1"/>
  <c r="O413" i="1"/>
  <c r="G413" i="1"/>
  <c r="AE412" i="1"/>
  <c r="AD412" i="1"/>
  <c r="AC412" i="1"/>
  <c r="AB412" i="1"/>
  <c r="AA412" i="1" s="1"/>
  <c r="O412" i="1"/>
  <c r="G412" i="1"/>
  <c r="AE411" i="1"/>
  <c r="AD411" i="1"/>
  <c r="AC411" i="1"/>
  <c r="AB411" i="1"/>
  <c r="AA411" i="1"/>
  <c r="O411" i="1"/>
  <c r="G411" i="1"/>
  <c r="D411" i="1"/>
  <c r="AE410" i="1"/>
  <c r="AD410" i="1"/>
  <c r="AC410" i="1"/>
  <c r="AB410" i="1"/>
  <c r="AA410" i="1"/>
  <c r="AN410" i="1" s="1"/>
  <c r="W410" i="1"/>
  <c r="S410" i="1"/>
  <c r="O410" i="1"/>
  <c r="K410" i="1"/>
  <c r="AM410" i="1" s="1"/>
  <c r="AO410" i="1" s="1"/>
  <c r="G410" i="1"/>
  <c r="AL410" i="1" s="1"/>
  <c r="D410" i="1"/>
  <c r="AE409" i="1"/>
  <c r="Z409" i="1"/>
  <c r="AD409" i="1" s="1"/>
  <c r="Y409" i="1"/>
  <c r="AC409" i="1" s="1"/>
  <c r="X409" i="1"/>
  <c r="AB409" i="1" s="1"/>
  <c r="V409" i="1"/>
  <c r="U409" i="1"/>
  <c r="T409" i="1"/>
  <c r="S409" i="1" s="1"/>
  <c r="O409" i="1"/>
  <c r="G409" i="1"/>
  <c r="AE408" i="1"/>
  <c r="AD408" i="1"/>
  <c r="AC408" i="1"/>
  <c r="AB408" i="1"/>
  <c r="AA408" i="1"/>
  <c r="O408" i="1"/>
  <c r="G408" i="1"/>
  <c r="AE407" i="1"/>
  <c r="AD407" i="1"/>
  <c r="AC407" i="1"/>
  <c r="AB407" i="1"/>
  <c r="AA407" i="1" s="1"/>
  <c r="O407" i="1"/>
  <c r="G407" i="1"/>
  <c r="AE406" i="1"/>
  <c r="AD406" i="1"/>
  <c r="AC406" i="1"/>
  <c r="AB406" i="1"/>
  <c r="AA406" i="1"/>
  <c r="O406" i="1"/>
  <c r="G406" i="1"/>
  <c r="D406" i="1"/>
  <c r="AE405" i="1"/>
  <c r="AD405" i="1"/>
  <c r="AC405" i="1"/>
  <c r="AB405" i="1"/>
  <c r="AA405" i="1"/>
  <c r="AN405" i="1" s="1"/>
  <c r="W405" i="1"/>
  <c r="S405" i="1"/>
  <c r="O405" i="1"/>
  <c r="K405" i="1"/>
  <c r="AM405" i="1" s="1"/>
  <c r="AO405" i="1" s="1"/>
  <c r="G405" i="1"/>
  <c r="AL405" i="1" s="1"/>
  <c r="D405" i="1"/>
  <c r="AE404" i="1"/>
  <c r="Z404" i="1"/>
  <c r="AD404" i="1" s="1"/>
  <c r="Y404" i="1"/>
  <c r="X404" i="1"/>
  <c r="AB404" i="1" s="1"/>
  <c r="V404" i="1"/>
  <c r="T404" i="1"/>
  <c r="S404" i="1" s="1"/>
  <c r="O404" i="1"/>
  <c r="G404" i="1"/>
  <c r="AE403" i="1"/>
  <c r="AD403" i="1"/>
  <c r="AC403" i="1"/>
  <c r="AB403" i="1"/>
  <c r="AA403" i="1"/>
  <c r="O403" i="1"/>
  <c r="G403" i="1"/>
  <c r="AE402" i="1"/>
  <c r="AD402" i="1"/>
  <c r="AB402" i="1"/>
  <c r="U402" i="1"/>
  <c r="U404" i="1" s="1"/>
  <c r="O402" i="1"/>
  <c r="G402" i="1"/>
  <c r="AE401" i="1"/>
  <c r="AD401" i="1"/>
  <c r="AC401" i="1"/>
  <c r="AB401" i="1"/>
  <c r="AA401" i="1" s="1"/>
  <c r="O401" i="1"/>
  <c r="G401" i="1"/>
  <c r="D401" i="1"/>
  <c r="AH400" i="1"/>
  <c r="AG400" i="1"/>
  <c r="AF400" i="1"/>
  <c r="AE400" i="1"/>
  <c r="AD400" i="1"/>
  <c r="AC400" i="1"/>
  <c r="AB400" i="1"/>
  <c r="AA400" i="1"/>
  <c r="W400" i="1"/>
  <c r="S400" i="1"/>
  <c r="O400" i="1"/>
  <c r="K400" i="1"/>
  <c r="G400" i="1"/>
  <c r="D400" i="1"/>
  <c r="AE399" i="1"/>
  <c r="Z399" i="1"/>
  <c r="AD399" i="1" s="1"/>
  <c r="Y399" i="1"/>
  <c r="AC399" i="1" s="1"/>
  <c r="X399" i="1"/>
  <c r="AB399" i="1" s="1"/>
  <c r="AA399" i="1" s="1"/>
  <c r="V399" i="1"/>
  <c r="U399" i="1"/>
  <c r="T399" i="1"/>
  <c r="S399" i="1" s="1"/>
  <c r="O399" i="1"/>
  <c r="G399" i="1"/>
  <c r="AE398" i="1"/>
  <c r="AD398" i="1"/>
  <c r="AC398" i="1"/>
  <c r="AB398" i="1"/>
  <c r="AA398" i="1"/>
  <c r="O398" i="1"/>
  <c r="G398" i="1"/>
  <c r="AE397" i="1"/>
  <c r="AD397" i="1"/>
  <c r="AC397" i="1"/>
  <c r="AB397" i="1"/>
  <c r="AA397" i="1" s="1"/>
  <c r="O397" i="1"/>
  <c r="G397" i="1"/>
  <c r="AE396" i="1"/>
  <c r="AD396" i="1"/>
  <c r="AC396" i="1"/>
  <c r="AB396" i="1"/>
  <c r="AA396" i="1"/>
  <c r="O396" i="1"/>
  <c r="G396" i="1"/>
  <c r="D396" i="1"/>
  <c r="AE395" i="1"/>
  <c r="AD395" i="1"/>
  <c r="AC395" i="1"/>
  <c r="AB395" i="1"/>
  <c r="AA395" i="1"/>
  <c r="W395" i="1"/>
  <c r="S395" i="1"/>
  <c r="O395" i="1"/>
  <c r="K395" i="1"/>
  <c r="G395" i="1"/>
  <c r="D395" i="1"/>
  <c r="AE394" i="1"/>
  <c r="Z394" i="1"/>
  <c r="AD394" i="1" s="1"/>
  <c r="Y394" i="1"/>
  <c r="AC394" i="1" s="1"/>
  <c r="X394" i="1"/>
  <c r="AB394" i="1" s="1"/>
  <c r="V394" i="1"/>
  <c r="U394" i="1"/>
  <c r="T394" i="1"/>
  <c r="S394" i="1" s="1"/>
  <c r="O394" i="1"/>
  <c r="G394" i="1"/>
  <c r="AE393" i="1"/>
  <c r="AD393" i="1"/>
  <c r="AC393" i="1"/>
  <c r="AB393" i="1"/>
  <c r="AA393" i="1"/>
  <c r="O393" i="1"/>
  <c r="G393" i="1"/>
  <c r="AE392" i="1"/>
  <c r="AD392" i="1"/>
  <c r="AC392" i="1"/>
  <c r="AB392" i="1"/>
  <c r="AA392" i="1" s="1"/>
  <c r="O392" i="1"/>
  <c r="G392" i="1"/>
  <c r="AE391" i="1"/>
  <c r="AD391" i="1"/>
  <c r="AC391" i="1"/>
  <c r="AB391" i="1"/>
  <c r="AA391" i="1"/>
  <c r="O391" i="1"/>
  <c r="G391" i="1"/>
  <c r="D391" i="1"/>
  <c r="AE390" i="1"/>
  <c r="AD390" i="1"/>
  <c r="AC390" i="1"/>
  <c r="AB390" i="1"/>
  <c r="AA390" i="1"/>
  <c r="W390" i="1"/>
  <c r="S390" i="1"/>
  <c r="O390" i="1"/>
  <c r="K390" i="1"/>
  <c r="G390" i="1"/>
  <c r="D390" i="1"/>
  <c r="AE389" i="1"/>
  <c r="Z389" i="1"/>
  <c r="AD389" i="1" s="1"/>
  <c r="Y389" i="1"/>
  <c r="X389" i="1"/>
  <c r="AB389" i="1" s="1"/>
  <c r="V389" i="1"/>
  <c r="T389" i="1"/>
  <c r="S389" i="1" s="1"/>
  <c r="O389" i="1"/>
  <c r="G389" i="1"/>
  <c r="AE388" i="1"/>
  <c r="AD388" i="1"/>
  <c r="AC388" i="1"/>
  <c r="AB388" i="1"/>
  <c r="AA388" i="1"/>
  <c r="O388" i="1"/>
  <c r="G388" i="1"/>
  <c r="AE387" i="1"/>
  <c r="AD387" i="1"/>
  <c r="AB387" i="1"/>
  <c r="U387" i="1"/>
  <c r="U389" i="1" s="1"/>
  <c r="O387" i="1"/>
  <c r="G387" i="1"/>
  <c r="AE386" i="1"/>
  <c r="AD386" i="1"/>
  <c r="AC386" i="1"/>
  <c r="AB386" i="1"/>
  <c r="AA386" i="1" s="1"/>
  <c r="O386" i="1"/>
  <c r="G386" i="1"/>
  <c r="D386" i="1"/>
  <c r="AH385" i="1"/>
  <c r="AG385" i="1"/>
  <c r="AF385" i="1"/>
  <c r="AE385" i="1"/>
  <c r="AD385" i="1"/>
  <c r="AC385" i="1"/>
  <c r="AB385" i="1"/>
  <c r="AA385" i="1"/>
  <c r="W385" i="1"/>
  <c r="S385" i="1"/>
  <c r="O385" i="1"/>
  <c r="K385" i="1"/>
  <c r="G385" i="1"/>
  <c r="D385" i="1"/>
  <c r="AE384" i="1"/>
  <c r="Z384" i="1"/>
  <c r="AD384" i="1" s="1"/>
  <c r="Y384" i="1"/>
  <c r="AC384" i="1" s="1"/>
  <c r="X384" i="1"/>
  <c r="AB384" i="1" s="1"/>
  <c r="AA384" i="1" s="1"/>
  <c r="V384" i="1"/>
  <c r="U384" i="1"/>
  <c r="T384" i="1"/>
  <c r="S384" i="1" s="1"/>
  <c r="O384" i="1"/>
  <c r="G384" i="1"/>
  <c r="AE383" i="1"/>
  <c r="AD383" i="1"/>
  <c r="AC383" i="1"/>
  <c r="AB383" i="1"/>
  <c r="AA383" i="1"/>
  <c r="O383" i="1"/>
  <c r="G383" i="1"/>
  <c r="AE382" i="1"/>
  <c r="AD382" i="1"/>
  <c r="AC382" i="1"/>
  <c r="AB382" i="1"/>
  <c r="AA382" i="1" s="1"/>
  <c r="O382" i="1"/>
  <c r="G382" i="1"/>
  <c r="AE381" i="1"/>
  <c r="AD381" i="1"/>
  <c r="AC381" i="1"/>
  <c r="AB381" i="1"/>
  <c r="AA381" i="1"/>
  <c r="O381" i="1"/>
  <c r="G381" i="1"/>
  <c r="D381" i="1"/>
  <c r="AE380" i="1"/>
  <c r="AD380" i="1"/>
  <c r="AC380" i="1"/>
  <c r="AB380" i="1"/>
  <c r="AA380" i="1"/>
  <c r="W380" i="1"/>
  <c r="S380" i="1"/>
  <c r="O380" i="1"/>
  <c r="K380" i="1"/>
  <c r="G380" i="1"/>
  <c r="D380" i="1"/>
  <c r="AE379" i="1"/>
  <c r="Z379" i="1"/>
  <c r="AD379" i="1" s="1"/>
  <c r="Y379" i="1"/>
  <c r="AC379" i="1" s="1"/>
  <c r="X379" i="1"/>
  <c r="AB379" i="1" s="1"/>
  <c r="V379" i="1"/>
  <c r="U379" i="1"/>
  <c r="T379" i="1"/>
  <c r="S379" i="1" s="1"/>
  <c r="O379" i="1"/>
  <c r="G379" i="1"/>
  <c r="AE378" i="1"/>
  <c r="AD378" i="1"/>
  <c r="AC378" i="1"/>
  <c r="AB378" i="1"/>
  <c r="AA378" i="1"/>
  <c r="O378" i="1"/>
  <c r="G378" i="1"/>
  <c r="AE377" i="1"/>
  <c r="AD377" i="1"/>
  <c r="AC377" i="1"/>
  <c r="AB377" i="1"/>
  <c r="AA377" i="1" s="1"/>
  <c r="O377" i="1"/>
  <c r="G377" i="1"/>
  <c r="AE376" i="1"/>
  <c r="AD376" i="1"/>
  <c r="AC376" i="1"/>
  <c r="AB376" i="1"/>
  <c r="AA376" i="1"/>
  <c r="O376" i="1"/>
  <c r="G376" i="1"/>
  <c r="D376" i="1"/>
  <c r="AE375" i="1"/>
  <c r="AD375" i="1"/>
  <c r="AC375" i="1"/>
  <c r="AB375" i="1"/>
  <c r="AA375" i="1"/>
  <c r="W375" i="1"/>
  <c r="S375" i="1"/>
  <c r="O375" i="1"/>
  <c r="K375" i="1"/>
  <c r="G375" i="1"/>
  <c r="D375" i="1"/>
  <c r="AE374" i="1"/>
  <c r="Z374" i="1"/>
  <c r="AD374" i="1" s="1"/>
  <c r="Y374" i="1"/>
  <c r="AC374" i="1" s="1"/>
  <c r="X374" i="1"/>
  <c r="AB374" i="1" s="1"/>
  <c r="AA374" i="1" s="1"/>
  <c r="V374" i="1"/>
  <c r="U374" i="1"/>
  <c r="T374" i="1"/>
  <c r="S374" i="1" s="1"/>
  <c r="O374" i="1"/>
  <c r="G374" i="1"/>
  <c r="AE373" i="1"/>
  <c r="AD373" i="1"/>
  <c r="AC373" i="1"/>
  <c r="AB373" i="1"/>
  <c r="AA373" i="1"/>
  <c r="O373" i="1"/>
  <c r="G373" i="1"/>
  <c r="AE372" i="1"/>
  <c r="AD372" i="1"/>
  <c r="AC372" i="1"/>
  <c r="AB372" i="1"/>
  <c r="AA372" i="1" s="1"/>
  <c r="O372" i="1"/>
  <c r="G372" i="1"/>
  <c r="AE371" i="1"/>
  <c r="AD371" i="1"/>
  <c r="AC371" i="1"/>
  <c r="AB371" i="1"/>
  <c r="AA371" i="1"/>
  <c r="O371" i="1"/>
  <c r="G371" i="1"/>
  <c r="D371" i="1"/>
  <c r="AE370" i="1"/>
  <c r="AD370" i="1"/>
  <c r="AC370" i="1"/>
  <c r="AB370" i="1"/>
  <c r="AA370" i="1"/>
  <c r="W370" i="1"/>
  <c r="S370" i="1"/>
  <c r="O370" i="1"/>
  <c r="K370" i="1"/>
  <c r="G370" i="1"/>
  <c r="D370" i="1"/>
  <c r="AE369" i="1"/>
  <c r="Z369" i="1"/>
  <c r="AD369" i="1" s="1"/>
  <c r="Y369" i="1"/>
  <c r="AC369" i="1" s="1"/>
  <c r="X369" i="1"/>
  <c r="AB369" i="1" s="1"/>
  <c r="V369" i="1"/>
  <c r="U369" i="1"/>
  <c r="T369" i="1"/>
  <c r="S369" i="1" s="1"/>
  <c r="O369" i="1"/>
  <c r="G369" i="1"/>
  <c r="AE368" i="1"/>
  <c r="AD368" i="1"/>
  <c r="AC368" i="1"/>
  <c r="AB368" i="1"/>
  <c r="AA368" i="1"/>
  <c r="O368" i="1"/>
  <c r="G368" i="1"/>
  <c r="AE367" i="1"/>
  <c r="AD367" i="1"/>
  <c r="AC367" i="1"/>
  <c r="AB367" i="1"/>
  <c r="AA367" i="1" s="1"/>
  <c r="O367" i="1"/>
  <c r="G367" i="1"/>
  <c r="AE366" i="1"/>
  <c r="AD366" i="1"/>
  <c r="AC366" i="1"/>
  <c r="AB366" i="1"/>
  <c r="AA366" i="1"/>
  <c r="O366" i="1"/>
  <c r="G366" i="1"/>
  <c r="D366" i="1"/>
  <c r="AH365" i="1"/>
  <c r="AG365" i="1"/>
  <c r="AF365" i="1"/>
  <c r="AE365" i="1" s="1"/>
  <c r="AD365" i="1"/>
  <c r="AC365" i="1"/>
  <c r="AB365" i="1"/>
  <c r="AA365" i="1" s="1"/>
  <c r="W365" i="1"/>
  <c r="S365" i="1"/>
  <c r="O365" i="1"/>
  <c r="K365" i="1"/>
  <c r="G365" i="1"/>
  <c r="D365" i="1"/>
  <c r="AE364" i="1"/>
  <c r="Z364" i="1"/>
  <c r="AD364" i="1" s="1"/>
  <c r="Y364" i="1"/>
  <c r="AC364" i="1" s="1"/>
  <c r="X364" i="1"/>
  <c r="AB364" i="1" s="1"/>
  <c r="W364" i="1"/>
  <c r="V364" i="1"/>
  <c r="U364" i="1"/>
  <c r="T364" i="1"/>
  <c r="S364" i="1"/>
  <c r="O364" i="1"/>
  <c r="G364" i="1"/>
  <c r="AE363" i="1"/>
  <c r="AD363" i="1"/>
  <c r="AC363" i="1"/>
  <c r="AB363" i="1"/>
  <c r="AA363" i="1" s="1"/>
  <c r="O363" i="1"/>
  <c r="G363" i="1"/>
  <c r="AE362" i="1"/>
  <c r="AD362" i="1"/>
  <c r="AC362" i="1"/>
  <c r="AB362" i="1"/>
  <c r="AA362" i="1"/>
  <c r="U362" i="1"/>
  <c r="O362" i="1"/>
  <c r="G362" i="1"/>
  <c r="AE361" i="1"/>
  <c r="AD361" i="1"/>
  <c r="AC361" i="1"/>
  <c r="AB361" i="1"/>
  <c r="AA361" i="1"/>
  <c r="O361" i="1"/>
  <c r="G361" i="1"/>
  <c r="D361" i="1"/>
  <c r="AH360" i="1"/>
  <c r="AG360" i="1"/>
  <c r="AF360" i="1"/>
  <c r="AE360" i="1" s="1"/>
  <c r="AD360" i="1"/>
  <c r="AC360" i="1"/>
  <c r="AB360" i="1"/>
  <c r="AA360" i="1" s="1"/>
  <c r="W360" i="1"/>
  <c r="S360" i="1"/>
  <c r="O360" i="1"/>
  <c r="K360" i="1"/>
  <c r="G360" i="1"/>
  <c r="D360" i="1"/>
  <c r="AE359" i="1"/>
  <c r="Z359" i="1"/>
  <c r="AD359" i="1" s="1"/>
  <c r="Y359" i="1"/>
  <c r="AC359" i="1" s="1"/>
  <c r="X359" i="1"/>
  <c r="AB359" i="1" s="1"/>
  <c r="AA359" i="1" s="1"/>
  <c r="W359" i="1"/>
  <c r="V359" i="1"/>
  <c r="U359" i="1"/>
  <c r="T359" i="1"/>
  <c r="S359" i="1"/>
  <c r="O359" i="1"/>
  <c r="G359" i="1"/>
  <c r="AE358" i="1"/>
  <c r="AD358" i="1"/>
  <c r="AC358" i="1"/>
  <c r="AB358" i="1"/>
  <c r="AA358" i="1" s="1"/>
  <c r="O358" i="1"/>
  <c r="G358" i="1"/>
  <c r="AE357" i="1"/>
  <c r="AD357" i="1"/>
  <c r="AC357" i="1"/>
  <c r="AB357" i="1"/>
  <c r="AA357" i="1"/>
  <c r="O357" i="1"/>
  <c r="G357" i="1"/>
  <c r="AE356" i="1"/>
  <c r="AD356" i="1"/>
  <c r="AC356" i="1"/>
  <c r="AB356" i="1"/>
  <c r="AA356" i="1" s="1"/>
  <c r="O356" i="1"/>
  <c r="G356" i="1"/>
  <c r="D356" i="1"/>
  <c r="AH355" i="1"/>
  <c r="AG355" i="1"/>
  <c r="AF355" i="1"/>
  <c r="AE355" i="1"/>
  <c r="AD355" i="1"/>
  <c r="AC355" i="1"/>
  <c r="AB355" i="1"/>
  <c r="AA355" i="1"/>
  <c r="W355" i="1"/>
  <c r="S355" i="1"/>
  <c r="O355" i="1"/>
  <c r="K355" i="1"/>
  <c r="G355" i="1"/>
  <c r="D355" i="1"/>
  <c r="AE354" i="1"/>
  <c r="Z354" i="1"/>
  <c r="AD354" i="1" s="1"/>
  <c r="Y354" i="1"/>
  <c r="AC354" i="1" s="1"/>
  <c r="X354" i="1"/>
  <c r="AB354" i="1" s="1"/>
  <c r="V354" i="1"/>
  <c r="U354" i="1"/>
  <c r="T354" i="1"/>
  <c r="S354" i="1" s="1"/>
  <c r="O354" i="1"/>
  <c r="G354" i="1"/>
  <c r="AE353" i="1"/>
  <c r="AD353" i="1"/>
  <c r="AC353" i="1"/>
  <c r="AB353" i="1"/>
  <c r="AA353" i="1"/>
  <c r="O353" i="1"/>
  <c r="G353" i="1"/>
  <c r="AE352" i="1"/>
  <c r="AD352" i="1"/>
  <c r="AC352" i="1"/>
  <c r="AB352" i="1"/>
  <c r="AA352" i="1" s="1"/>
  <c r="O352" i="1"/>
  <c r="G352" i="1"/>
  <c r="AE351" i="1"/>
  <c r="AD351" i="1"/>
  <c r="AC351" i="1"/>
  <c r="AB351" i="1"/>
  <c r="AA351" i="1"/>
  <c r="O351" i="1"/>
  <c r="G351" i="1"/>
  <c r="D351" i="1"/>
  <c r="AH350" i="1"/>
  <c r="AG350" i="1"/>
  <c r="AF350" i="1"/>
  <c r="AE350" i="1" s="1"/>
  <c r="AD350" i="1"/>
  <c r="AC350" i="1"/>
  <c r="AB350" i="1"/>
  <c r="AA350" i="1" s="1"/>
  <c r="W350" i="1"/>
  <c r="S350" i="1"/>
  <c r="O350" i="1"/>
  <c r="K350" i="1"/>
  <c r="G350" i="1"/>
  <c r="D350" i="1"/>
  <c r="AE349" i="1"/>
  <c r="Z349" i="1"/>
  <c r="AD349" i="1" s="1"/>
  <c r="Y349" i="1"/>
  <c r="AC349" i="1" s="1"/>
  <c r="X349" i="1"/>
  <c r="AB349" i="1" s="1"/>
  <c r="W349" i="1"/>
  <c r="V349" i="1"/>
  <c r="U349" i="1"/>
  <c r="T349" i="1"/>
  <c r="S349" i="1"/>
  <c r="O349" i="1"/>
  <c r="G349" i="1"/>
  <c r="AE348" i="1"/>
  <c r="AD348" i="1"/>
  <c r="AC348" i="1"/>
  <c r="AB348" i="1"/>
  <c r="AA348" i="1" s="1"/>
  <c r="O348" i="1"/>
  <c r="G348" i="1"/>
  <c r="AE347" i="1"/>
  <c r="AD347" i="1"/>
  <c r="AC347" i="1"/>
  <c r="AB347" i="1"/>
  <c r="AA347" i="1"/>
  <c r="O347" i="1"/>
  <c r="G347" i="1"/>
  <c r="AE346" i="1"/>
  <c r="AD346" i="1"/>
  <c r="AC346" i="1"/>
  <c r="AB346" i="1"/>
  <c r="AA346" i="1" s="1"/>
  <c r="O346" i="1"/>
  <c r="G346" i="1"/>
  <c r="D346" i="1"/>
  <c r="AH345" i="1"/>
  <c r="AG345" i="1"/>
  <c r="AF345" i="1"/>
  <c r="AE345" i="1"/>
  <c r="AD345" i="1"/>
  <c r="AC345" i="1"/>
  <c r="AB345" i="1"/>
  <c r="AA345" i="1"/>
  <c r="W345" i="1"/>
  <c r="S345" i="1"/>
  <c r="O345" i="1"/>
  <c r="K345" i="1"/>
  <c r="G345" i="1"/>
  <c r="D345" i="1"/>
  <c r="AE344" i="1"/>
  <c r="Z344" i="1"/>
  <c r="AD344" i="1" s="1"/>
  <c r="Y344" i="1"/>
  <c r="AC344" i="1" s="1"/>
  <c r="X344" i="1"/>
  <c r="AB344" i="1" s="1"/>
  <c r="AA344" i="1" s="1"/>
  <c r="V344" i="1"/>
  <c r="U344" i="1"/>
  <c r="T344" i="1"/>
  <c r="S344" i="1" s="1"/>
  <c r="O344" i="1"/>
  <c r="G344" i="1"/>
  <c r="AE343" i="1"/>
  <c r="AD343" i="1"/>
  <c r="AC343" i="1"/>
  <c r="AB343" i="1"/>
  <c r="AA343" i="1"/>
  <c r="O343" i="1"/>
  <c r="G343" i="1"/>
  <c r="AE342" i="1"/>
  <c r="AD342" i="1"/>
  <c r="AC342" i="1"/>
  <c r="AB342" i="1"/>
  <c r="AA342" i="1" s="1"/>
  <c r="O342" i="1"/>
  <c r="G342" i="1"/>
  <c r="AE341" i="1"/>
  <c r="AD341" i="1"/>
  <c r="AC341" i="1"/>
  <c r="AB341" i="1"/>
  <c r="AA341" i="1"/>
  <c r="O341" i="1"/>
  <c r="G341" i="1"/>
  <c r="D341" i="1"/>
  <c r="AE340" i="1"/>
  <c r="AD340" i="1"/>
  <c r="AC340" i="1"/>
  <c r="AB340" i="1"/>
  <c r="AA340" i="1"/>
  <c r="W340" i="1"/>
  <c r="S340" i="1"/>
  <c r="O340" i="1"/>
  <c r="K340" i="1"/>
  <c r="G340" i="1"/>
  <c r="D340" i="1"/>
  <c r="AE339" i="1"/>
  <c r="Z339" i="1"/>
  <c r="AD339" i="1" s="1"/>
  <c r="Y339" i="1"/>
  <c r="AC339" i="1" s="1"/>
  <c r="X339" i="1"/>
  <c r="AB339" i="1" s="1"/>
  <c r="V339" i="1"/>
  <c r="U339" i="1"/>
  <c r="T339" i="1"/>
  <c r="S339" i="1" s="1"/>
  <c r="O339" i="1"/>
  <c r="G339" i="1"/>
  <c r="AE338" i="1"/>
  <c r="AD338" i="1"/>
  <c r="AC338" i="1"/>
  <c r="AB338" i="1"/>
  <c r="AA338" i="1"/>
  <c r="O338" i="1"/>
  <c r="G338" i="1"/>
  <c r="AE337" i="1"/>
  <c r="AD337" i="1"/>
  <c r="AC337" i="1"/>
  <c r="AB337" i="1"/>
  <c r="AA337" i="1" s="1"/>
  <c r="O337" i="1"/>
  <c r="G337" i="1"/>
  <c r="AE336" i="1"/>
  <c r="AD336" i="1"/>
  <c r="AC336" i="1"/>
  <c r="AB336" i="1"/>
  <c r="AA336" i="1"/>
  <c r="O336" i="1"/>
  <c r="G336" i="1"/>
  <c r="D336" i="1"/>
  <c r="AH335" i="1"/>
  <c r="AH299" i="1" s="1"/>
  <c r="AG335" i="1"/>
  <c r="AF335" i="1"/>
  <c r="AE335" i="1" s="1"/>
  <c r="AE299" i="1" s="1"/>
  <c r="AD335" i="1"/>
  <c r="AC335" i="1"/>
  <c r="AB335" i="1"/>
  <c r="AA335" i="1" s="1"/>
  <c r="W335" i="1"/>
  <c r="S335" i="1"/>
  <c r="O335" i="1"/>
  <c r="K335" i="1"/>
  <c r="G335" i="1"/>
  <c r="D335" i="1"/>
  <c r="AE334" i="1"/>
  <c r="Z334" i="1"/>
  <c r="AD334" i="1" s="1"/>
  <c r="Y334" i="1"/>
  <c r="AC334" i="1" s="1"/>
  <c r="X334" i="1"/>
  <c r="AB334" i="1" s="1"/>
  <c r="W334" i="1"/>
  <c r="V334" i="1"/>
  <c r="U334" i="1"/>
  <c r="T334" i="1"/>
  <c r="S334" i="1"/>
  <c r="O334" i="1"/>
  <c r="G334" i="1"/>
  <c r="AE333" i="1"/>
  <c r="AD333" i="1"/>
  <c r="AC333" i="1"/>
  <c r="AB333" i="1"/>
  <c r="AA333" i="1" s="1"/>
  <c r="O333" i="1"/>
  <c r="G333" i="1"/>
  <c r="AE332" i="1"/>
  <c r="AD332" i="1"/>
  <c r="AC332" i="1"/>
  <c r="AB332" i="1"/>
  <c r="AA332" i="1"/>
  <c r="O332" i="1"/>
  <c r="G332" i="1"/>
  <c r="AE331" i="1"/>
  <c r="AD331" i="1"/>
  <c r="AC331" i="1"/>
  <c r="AB331" i="1"/>
  <c r="AA331" i="1" s="1"/>
  <c r="O331" i="1"/>
  <c r="G331" i="1"/>
  <c r="D331" i="1"/>
  <c r="D330" i="1" s="1"/>
  <c r="AE330" i="1"/>
  <c r="AD330" i="1"/>
  <c r="AC330" i="1"/>
  <c r="AB330" i="1"/>
  <c r="AA330" i="1" s="1"/>
  <c r="W330" i="1"/>
  <c r="S330" i="1"/>
  <c r="O330" i="1"/>
  <c r="K330" i="1"/>
  <c r="G330" i="1"/>
  <c r="AE329" i="1"/>
  <c r="Z329" i="1"/>
  <c r="AD329" i="1" s="1"/>
  <c r="Y329" i="1"/>
  <c r="AC329" i="1" s="1"/>
  <c r="X329" i="1"/>
  <c r="AB329" i="1" s="1"/>
  <c r="W329" i="1"/>
  <c r="V329" i="1"/>
  <c r="U329" i="1"/>
  <c r="T329" i="1"/>
  <c r="S329" i="1"/>
  <c r="O329" i="1"/>
  <c r="G329" i="1"/>
  <c r="AE328" i="1"/>
  <c r="AD328" i="1"/>
  <c r="AC328" i="1"/>
  <c r="AB328" i="1"/>
  <c r="AA328" i="1" s="1"/>
  <c r="O328" i="1"/>
  <c r="G328" i="1"/>
  <c r="AE327" i="1"/>
  <c r="AD327" i="1"/>
  <c r="AC327" i="1"/>
  <c r="AB327" i="1"/>
  <c r="AA327" i="1"/>
  <c r="O327" i="1"/>
  <c r="G327" i="1"/>
  <c r="AE326" i="1"/>
  <c r="AD326" i="1"/>
  <c r="AC326" i="1"/>
  <c r="AB326" i="1"/>
  <c r="AA326" i="1" s="1"/>
  <c r="O326" i="1"/>
  <c r="G326" i="1"/>
  <c r="D326" i="1"/>
  <c r="D325" i="1" s="1"/>
  <c r="AE325" i="1"/>
  <c r="AD325" i="1"/>
  <c r="AC325" i="1"/>
  <c r="AB325" i="1"/>
  <c r="AA325" i="1" s="1"/>
  <c r="W325" i="1"/>
  <c r="S325" i="1"/>
  <c r="O325" i="1"/>
  <c r="K325" i="1"/>
  <c r="G325" i="1"/>
  <c r="AE324" i="1"/>
  <c r="Z324" i="1"/>
  <c r="AD324" i="1" s="1"/>
  <c r="Y324" i="1"/>
  <c r="AC324" i="1" s="1"/>
  <c r="X324" i="1"/>
  <c r="AB324" i="1" s="1"/>
  <c r="W324" i="1"/>
  <c r="V324" i="1"/>
  <c r="U324" i="1"/>
  <c r="T324" i="1"/>
  <c r="S324" i="1"/>
  <c r="O324" i="1"/>
  <c r="G324" i="1"/>
  <c r="AE323" i="1"/>
  <c r="AD323" i="1"/>
  <c r="AC323" i="1"/>
  <c r="AB323" i="1"/>
  <c r="AA323" i="1" s="1"/>
  <c r="O323" i="1"/>
  <c r="G323" i="1"/>
  <c r="AE322" i="1"/>
  <c r="AD322" i="1"/>
  <c r="AC322" i="1"/>
  <c r="AB322" i="1"/>
  <c r="AA322" i="1"/>
  <c r="O322" i="1"/>
  <c r="G322" i="1"/>
  <c r="AE321" i="1"/>
  <c r="AD321" i="1"/>
  <c r="AC321" i="1"/>
  <c r="AB321" i="1"/>
  <c r="AA321" i="1" s="1"/>
  <c r="O321" i="1"/>
  <c r="G321" i="1"/>
  <c r="D321" i="1"/>
  <c r="D320" i="1" s="1"/>
  <c r="AE320" i="1"/>
  <c r="AD320" i="1"/>
  <c r="AC320" i="1"/>
  <c r="AB320" i="1"/>
  <c r="AA320" i="1" s="1"/>
  <c r="W320" i="1"/>
  <c r="S320" i="1"/>
  <c r="O320" i="1"/>
  <c r="K320" i="1"/>
  <c r="G320" i="1"/>
  <c r="AE319" i="1"/>
  <c r="Z319" i="1"/>
  <c r="AD319" i="1" s="1"/>
  <c r="Y319" i="1"/>
  <c r="AC319" i="1" s="1"/>
  <c r="X319" i="1"/>
  <c r="AB319" i="1" s="1"/>
  <c r="W319" i="1"/>
  <c r="V319" i="1"/>
  <c r="U319" i="1"/>
  <c r="T319" i="1"/>
  <c r="S319" i="1"/>
  <c r="O319" i="1"/>
  <c r="G319" i="1"/>
  <c r="AE318" i="1"/>
  <c r="AD318" i="1"/>
  <c r="AC318" i="1"/>
  <c r="AB318" i="1"/>
  <c r="AA318" i="1" s="1"/>
  <c r="O318" i="1"/>
  <c r="G318" i="1"/>
  <c r="AE317" i="1"/>
  <c r="AD317" i="1"/>
  <c r="AC317" i="1"/>
  <c r="AB317" i="1"/>
  <c r="AA317" i="1"/>
  <c r="O317" i="1"/>
  <c r="G317" i="1"/>
  <c r="AE316" i="1"/>
  <c r="AD316" i="1"/>
  <c r="AC316" i="1"/>
  <c r="AB316" i="1"/>
  <c r="AA316" i="1" s="1"/>
  <c r="O316" i="1"/>
  <c r="G316" i="1"/>
  <c r="D316" i="1"/>
  <c r="D315" i="1" s="1"/>
  <c r="AE315" i="1"/>
  <c r="AD315" i="1"/>
  <c r="AC315" i="1"/>
  <c r="AB315" i="1"/>
  <c r="AA315" i="1" s="1"/>
  <c r="W315" i="1"/>
  <c r="S315" i="1"/>
  <c r="O315" i="1"/>
  <c r="K315" i="1"/>
  <c r="G315" i="1"/>
  <c r="AE314" i="1"/>
  <c r="Z314" i="1"/>
  <c r="AD314" i="1" s="1"/>
  <c r="Y314" i="1"/>
  <c r="AC314" i="1" s="1"/>
  <c r="X314" i="1"/>
  <c r="AB314" i="1" s="1"/>
  <c r="W314" i="1"/>
  <c r="V314" i="1"/>
  <c r="U314" i="1"/>
  <c r="T314" i="1"/>
  <c r="S314" i="1"/>
  <c r="O314" i="1"/>
  <c r="G314" i="1"/>
  <c r="AE313" i="1"/>
  <c r="AD313" i="1"/>
  <c r="AC313" i="1"/>
  <c r="AB313" i="1"/>
  <c r="AA313" i="1" s="1"/>
  <c r="O313" i="1"/>
  <c r="G313" i="1"/>
  <c r="AE312" i="1"/>
  <c r="AD312" i="1"/>
  <c r="AC312" i="1"/>
  <c r="AB312" i="1"/>
  <c r="AA312" i="1"/>
  <c r="O312" i="1"/>
  <c r="G312" i="1"/>
  <c r="AE311" i="1"/>
  <c r="AD311" i="1"/>
  <c r="AC311" i="1"/>
  <c r="AB311" i="1"/>
  <c r="AA311" i="1" s="1"/>
  <c r="O311" i="1"/>
  <c r="G311" i="1"/>
  <c r="D311" i="1"/>
  <c r="D310" i="1" s="1"/>
  <c r="AE310" i="1"/>
  <c r="AD310" i="1"/>
  <c r="AC310" i="1"/>
  <c r="AB310" i="1"/>
  <c r="AA310" i="1" s="1"/>
  <c r="W310" i="1"/>
  <c r="S310" i="1"/>
  <c r="O310" i="1"/>
  <c r="K310" i="1"/>
  <c r="G310" i="1"/>
  <c r="AE309" i="1"/>
  <c r="Z309" i="1"/>
  <c r="AD309" i="1" s="1"/>
  <c r="Y309" i="1"/>
  <c r="AC309" i="1" s="1"/>
  <c r="X309" i="1"/>
  <c r="AB309" i="1" s="1"/>
  <c r="W309" i="1"/>
  <c r="V309" i="1"/>
  <c r="U309" i="1"/>
  <c r="T309" i="1"/>
  <c r="S309" i="1"/>
  <c r="O309" i="1"/>
  <c r="G309" i="1"/>
  <c r="AE308" i="1"/>
  <c r="AD308" i="1"/>
  <c r="AC308" i="1"/>
  <c r="AB308" i="1"/>
  <c r="AA308" i="1" s="1"/>
  <c r="O308" i="1"/>
  <c r="G308" i="1"/>
  <c r="AE307" i="1"/>
  <c r="AD307" i="1"/>
  <c r="AC307" i="1"/>
  <c r="AB307" i="1"/>
  <c r="AA307" i="1"/>
  <c r="O307" i="1"/>
  <c r="G307" i="1"/>
  <c r="AE306" i="1"/>
  <c r="AD306" i="1"/>
  <c r="AC306" i="1"/>
  <c r="AB306" i="1"/>
  <c r="AA306" i="1" s="1"/>
  <c r="O306" i="1"/>
  <c r="G306" i="1"/>
  <c r="D306" i="1"/>
  <c r="D305" i="1" s="1"/>
  <c r="AE305" i="1"/>
  <c r="AD305" i="1"/>
  <c r="AC305" i="1"/>
  <c r="AB305" i="1"/>
  <c r="AA305" i="1" s="1"/>
  <c r="W305" i="1"/>
  <c r="S305" i="1"/>
  <c r="O305" i="1"/>
  <c r="K305" i="1"/>
  <c r="G305" i="1"/>
  <c r="AE304" i="1"/>
  <c r="Z304" i="1"/>
  <c r="AD304" i="1" s="1"/>
  <c r="Y304" i="1"/>
  <c r="AC304" i="1" s="1"/>
  <c r="X304" i="1"/>
  <c r="AB304" i="1" s="1"/>
  <c r="W304" i="1"/>
  <c r="V304" i="1"/>
  <c r="U304" i="1"/>
  <c r="T304" i="1"/>
  <c r="S304" i="1"/>
  <c r="O304" i="1"/>
  <c r="G304" i="1"/>
  <c r="AE303" i="1"/>
  <c r="AD303" i="1"/>
  <c r="AC303" i="1"/>
  <c r="AB303" i="1"/>
  <c r="AA303" i="1" s="1"/>
  <c r="O303" i="1"/>
  <c r="G303" i="1"/>
  <c r="AE302" i="1"/>
  <c r="AD302" i="1"/>
  <c r="AC302" i="1"/>
  <c r="AB302" i="1"/>
  <c r="AA302" i="1"/>
  <c r="O302" i="1"/>
  <c r="G302" i="1"/>
  <c r="AE301" i="1"/>
  <c r="AD301" i="1"/>
  <c r="AC301" i="1"/>
  <c r="AB301" i="1"/>
  <c r="AA301" i="1" s="1"/>
  <c r="O301" i="1"/>
  <c r="G301" i="1"/>
  <c r="D301" i="1"/>
  <c r="D300" i="1" s="1"/>
  <c r="D299" i="1" s="1"/>
  <c r="AE300" i="1"/>
  <c r="AD300" i="1"/>
  <c r="AD299" i="1" s="1"/>
  <c r="AC300" i="1"/>
  <c r="AB300" i="1"/>
  <c r="AA300" i="1" s="1"/>
  <c r="AA299" i="1" s="1"/>
  <c r="AN299" i="1" s="1"/>
  <c r="W300" i="1"/>
  <c r="S300" i="1"/>
  <c r="O300" i="1"/>
  <c r="K300" i="1"/>
  <c r="G300" i="1"/>
  <c r="AI299" i="1"/>
  <c r="AG299" i="1"/>
  <c r="AG218" i="1" s="1"/>
  <c r="AC299" i="1"/>
  <c r="Z299" i="1"/>
  <c r="Y299" i="1"/>
  <c r="Y218" i="1" s="1"/>
  <c r="X299" i="1"/>
  <c r="W299" i="1"/>
  <c r="V299" i="1"/>
  <c r="U299" i="1"/>
  <c r="U218" i="1" s="1"/>
  <c r="T299" i="1"/>
  <c r="S299" i="1"/>
  <c r="R299" i="1"/>
  <c r="Q299" i="1"/>
  <c r="Q218" i="1" s="1"/>
  <c r="P299" i="1"/>
  <c r="O299" i="1"/>
  <c r="N299" i="1"/>
  <c r="M299" i="1"/>
  <c r="M218" i="1" s="1"/>
  <c r="L299" i="1"/>
  <c r="K299" i="1"/>
  <c r="J299" i="1"/>
  <c r="I299" i="1"/>
  <c r="I218" i="1" s="1"/>
  <c r="H299" i="1"/>
  <c r="G299" i="1"/>
  <c r="AM299" i="1" s="1"/>
  <c r="AO299" i="1" s="1"/>
  <c r="F299" i="1"/>
  <c r="E299" i="1"/>
  <c r="E218" i="1" s="1"/>
  <c r="C299" i="1"/>
  <c r="C218" i="1" s="1"/>
  <c r="AE298" i="1"/>
  <c r="Z298" i="1"/>
  <c r="AD298" i="1" s="1"/>
  <c r="Y298" i="1"/>
  <c r="AC298" i="1" s="1"/>
  <c r="X298" i="1"/>
  <c r="AB298" i="1" s="1"/>
  <c r="V298" i="1"/>
  <c r="U298" i="1"/>
  <c r="T298" i="1"/>
  <c r="S298" i="1" s="1"/>
  <c r="O298" i="1"/>
  <c r="G298" i="1"/>
  <c r="AE297" i="1"/>
  <c r="AD297" i="1"/>
  <c r="AC297" i="1"/>
  <c r="AB297" i="1"/>
  <c r="AA297" i="1"/>
  <c r="O297" i="1"/>
  <c r="G297" i="1"/>
  <c r="AE296" i="1"/>
  <c r="AD296" i="1"/>
  <c r="AC296" i="1"/>
  <c r="AB296" i="1"/>
  <c r="AA296" i="1" s="1"/>
  <c r="O296" i="1"/>
  <c r="G296" i="1"/>
  <c r="AE295" i="1"/>
  <c r="AD295" i="1"/>
  <c r="AC295" i="1"/>
  <c r="AB295" i="1"/>
  <c r="AA295" i="1"/>
  <c r="O295" i="1"/>
  <c r="G295" i="1"/>
  <c r="D295" i="1"/>
  <c r="AE294" i="1"/>
  <c r="AD294" i="1"/>
  <c r="AC294" i="1"/>
  <c r="AB294" i="1"/>
  <c r="AA294" i="1"/>
  <c r="W294" i="1"/>
  <c r="S294" i="1"/>
  <c r="O294" i="1"/>
  <c r="K294" i="1"/>
  <c r="G294" i="1"/>
  <c r="D294" i="1"/>
  <c r="AE293" i="1"/>
  <c r="Z293" i="1"/>
  <c r="AD293" i="1" s="1"/>
  <c r="Y293" i="1"/>
  <c r="AC293" i="1" s="1"/>
  <c r="X293" i="1"/>
  <c r="AB293" i="1" s="1"/>
  <c r="AA293" i="1" s="1"/>
  <c r="V293" i="1"/>
  <c r="U293" i="1"/>
  <c r="T293" i="1"/>
  <c r="S293" i="1" s="1"/>
  <c r="O293" i="1"/>
  <c r="G293" i="1"/>
  <c r="D293" i="1"/>
  <c r="AE292" i="1"/>
  <c r="AD292" i="1"/>
  <c r="AC292" i="1"/>
  <c r="AB292" i="1"/>
  <c r="AA292" i="1" s="1"/>
  <c r="O292" i="1"/>
  <c r="G292" i="1"/>
  <c r="AE291" i="1"/>
  <c r="AD291" i="1"/>
  <c r="AC291" i="1"/>
  <c r="AB291" i="1"/>
  <c r="AA291" i="1"/>
  <c r="O291" i="1"/>
  <c r="G291" i="1"/>
  <c r="AE290" i="1"/>
  <c r="AD290" i="1"/>
  <c r="AC290" i="1"/>
  <c r="AB290" i="1"/>
  <c r="AA290" i="1" s="1"/>
  <c r="O290" i="1"/>
  <c r="G290" i="1"/>
  <c r="D290" i="1"/>
  <c r="D289" i="1" s="1"/>
  <c r="AE289" i="1"/>
  <c r="AD289" i="1"/>
  <c r="AC289" i="1"/>
  <c r="AB289" i="1"/>
  <c r="AA289" i="1" s="1"/>
  <c r="W289" i="1"/>
  <c r="S289" i="1"/>
  <c r="O289" i="1"/>
  <c r="K289" i="1"/>
  <c r="G289" i="1"/>
  <c r="AE283" i="1"/>
  <c r="Z283" i="1"/>
  <c r="AD283" i="1" s="1"/>
  <c r="Y283" i="1"/>
  <c r="AC283" i="1" s="1"/>
  <c r="X283" i="1"/>
  <c r="AB283" i="1" s="1"/>
  <c r="W283" i="1"/>
  <c r="V283" i="1"/>
  <c r="U283" i="1"/>
  <c r="T283" i="1"/>
  <c r="S283" i="1"/>
  <c r="O283" i="1"/>
  <c r="G283" i="1"/>
  <c r="D283" i="1"/>
  <c r="AE282" i="1"/>
  <c r="AD282" i="1"/>
  <c r="AC282" i="1"/>
  <c r="AB282" i="1"/>
  <c r="AA282" i="1"/>
  <c r="O282" i="1"/>
  <c r="G282" i="1"/>
  <c r="AE281" i="1"/>
  <c r="AD281" i="1"/>
  <c r="AC281" i="1"/>
  <c r="AB281" i="1"/>
  <c r="AA281" i="1" s="1"/>
  <c r="O281" i="1"/>
  <c r="G281" i="1"/>
  <c r="AE280" i="1"/>
  <c r="AD280" i="1"/>
  <c r="AC280" i="1"/>
  <c r="AB280" i="1"/>
  <c r="AA280" i="1"/>
  <c r="O280" i="1"/>
  <c r="G280" i="1"/>
  <c r="D280" i="1"/>
  <c r="AE279" i="1"/>
  <c r="AD279" i="1"/>
  <c r="AC279" i="1"/>
  <c r="AB279" i="1"/>
  <c r="AA279" i="1"/>
  <c r="AN279" i="1" s="1"/>
  <c r="W279" i="1"/>
  <c r="S279" i="1"/>
  <c r="O279" i="1"/>
  <c r="K279" i="1"/>
  <c r="AM279" i="1" s="1"/>
  <c r="AO279" i="1" s="1"/>
  <c r="G279" i="1"/>
  <c r="AL279" i="1" s="1"/>
  <c r="D279" i="1"/>
  <c r="AE278" i="1"/>
  <c r="Z278" i="1"/>
  <c r="AD278" i="1" s="1"/>
  <c r="Y278" i="1"/>
  <c r="AC278" i="1" s="1"/>
  <c r="X278" i="1"/>
  <c r="AB278" i="1" s="1"/>
  <c r="V278" i="1"/>
  <c r="U278" i="1"/>
  <c r="T278" i="1"/>
  <c r="S278" i="1" s="1"/>
  <c r="O278" i="1"/>
  <c r="G278" i="1"/>
  <c r="D278" i="1"/>
  <c r="AE277" i="1"/>
  <c r="AD277" i="1"/>
  <c r="AC277" i="1"/>
  <c r="AB277" i="1"/>
  <c r="AA277" i="1" s="1"/>
  <c r="O277" i="1"/>
  <c r="G277" i="1"/>
  <c r="AE276" i="1"/>
  <c r="AD276" i="1"/>
  <c r="AC276" i="1"/>
  <c r="AB276" i="1"/>
  <c r="AA276" i="1"/>
  <c r="O276" i="1"/>
  <c r="G276" i="1"/>
  <c r="AE275" i="1"/>
  <c r="AD275" i="1"/>
  <c r="AC275" i="1"/>
  <c r="AB275" i="1"/>
  <c r="AA275" i="1" s="1"/>
  <c r="O275" i="1"/>
  <c r="G275" i="1"/>
  <c r="D275" i="1"/>
  <c r="D274" i="1" s="1"/>
  <c r="AE274" i="1"/>
  <c r="AD274" i="1"/>
  <c r="AC274" i="1"/>
  <c r="AB274" i="1"/>
  <c r="AA274" i="1" s="1"/>
  <c r="AN274" i="1" s="1"/>
  <c r="W274" i="1"/>
  <c r="S274" i="1"/>
  <c r="O274" i="1"/>
  <c r="K274" i="1"/>
  <c r="G274" i="1"/>
  <c r="AL274" i="1" s="1"/>
  <c r="AE273" i="1"/>
  <c r="Z273" i="1"/>
  <c r="AD273" i="1" s="1"/>
  <c r="Y273" i="1"/>
  <c r="AC273" i="1" s="1"/>
  <c r="X273" i="1"/>
  <c r="AB273" i="1" s="1"/>
  <c r="AA273" i="1" s="1"/>
  <c r="W273" i="1"/>
  <c r="V273" i="1"/>
  <c r="U273" i="1"/>
  <c r="T273" i="1"/>
  <c r="S273" i="1"/>
  <c r="O273" i="1"/>
  <c r="G273" i="1"/>
  <c r="D273" i="1"/>
  <c r="AE272" i="1"/>
  <c r="AD272" i="1"/>
  <c r="AC272" i="1"/>
  <c r="AB272" i="1"/>
  <c r="AA272" i="1"/>
  <c r="O272" i="1"/>
  <c r="G272" i="1"/>
  <c r="AE271" i="1"/>
  <c r="AD271" i="1"/>
  <c r="AC271" i="1"/>
  <c r="AB271" i="1"/>
  <c r="AA271" i="1" s="1"/>
  <c r="O271" i="1"/>
  <c r="G271" i="1"/>
  <c r="AE270" i="1"/>
  <c r="AD270" i="1"/>
  <c r="AC270" i="1"/>
  <c r="AB270" i="1"/>
  <c r="AA270" i="1"/>
  <c r="O270" i="1"/>
  <c r="G270" i="1"/>
  <c r="D270" i="1"/>
  <c r="AE269" i="1"/>
  <c r="AD269" i="1"/>
  <c r="AC269" i="1"/>
  <c r="AB269" i="1"/>
  <c r="AA269" i="1"/>
  <c r="AN269" i="1" s="1"/>
  <c r="W269" i="1"/>
  <c r="S269" i="1"/>
  <c r="O269" i="1"/>
  <c r="K269" i="1"/>
  <c r="AM269" i="1" s="1"/>
  <c r="AO269" i="1" s="1"/>
  <c r="G269" i="1"/>
  <c r="AL269" i="1" s="1"/>
  <c r="D269" i="1"/>
  <c r="AE268" i="1"/>
  <c r="Z268" i="1"/>
  <c r="AD268" i="1" s="1"/>
  <c r="Y268" i="1"/>
  <c r="AC268" i="1" s="1"/>
  <c r="X268" i="1"/>
  <c r="AB268" i="1" s="1"/>
  <c r="AA268" i="1" s="1"/>
  <c r="V268" i="1"/>
  <c r="U268" i="1"/>
  <c r="T268" i="1"/>
  <c r="S268" i="1" s="1"/>
  <c r="O268" i="1"/>
  <c r="G268" i="1"/>
  <c r="D268" i="1"/>
  <c r="AE267" i="1"/>
  <c r="AD267" i="1"/>
  <c r="AC267" i="1"/>
  <c r="AB267" i="1"/>
  <c r="AA267" i="1" s="1"/>
  <c r="O267" i="1"/>
  <c r="G267" i="1"/>
  <c r="AE266" i="1"/>
  <c r="AD266" i="1"/>
  <c r="AC266" i="1"/>
  <c r="AB266" i="1"/>
  <c r="AA266" i="1"/>
  <c r="O266" i="1"/>
  <c r="G266" i="1"/>
  <c r="AE265" i="1"/>
  <c r="AD265" i="1"/>
  <c r="AC265" i="1"/>
  <c r="AB265" i="1"/>
  <c r="AA265" i="1" s="1"/>
  <c r="O265" i="1"/>
  <c r="G265" i="1"/>
  <c r="D265" i="1"/>
  <c r="D264" i="1" s="1"/>
  <c r="AE264" i="1"/>
  <c r="AD264" i="1"/>
  <c r="AC264" i="1"/>
  <c r="AB264" i="1"/>
  <c r="AA264" i="1" s="1"/>
  <c r="AN264" i="1" s="1"/>
  <c r="W264" i="1"/>
  <c r="S264" i="1"/>
  <c r="O264" i="1"/>
  <c r="K264" i="1"/>
  <c r="G264" i="1"/>
  <c r="AE258" i="1"/>
  <c r="Z258" i="1"/>
  <c r="AD258" i="1" s="1"/>
  <c r="Y258" i="1"/>
  <c r="AC258" i="1" s="1"/>
  <c r="X258" i="1"/>
  <c r="AB258" i="1" s="1"/>
  <c r="W258" i="1"/>
  <c r="V258" i="1"/>
  <c r="U258" i="1"/>
  <c r="T258" i="1"/>
  <c r="S258" i="1"/>
  <c r="O258" i="1"/>
  <c r="G258" i="1"/>
  <c r="D258" i="1"/>
  <c r="AE257" i="1"/>
  <c r="AD257" i="1"/>
  <c r="AC257" i="1"/>
  <c r="AB257" i="1"/>
  <c r="AA257" i="1"/>
  <c r="O257" i="1"/>
  <c r="G257" i="1"/>
  <c r="AE256" i="1"/>
  <c r="AD256" i="1"/>
  <c r="AC256" i="1"/>
  <c r="AB256" i="1"/>
  <c r="AA256" i="1" s="1"/>
  <c r="O256" i="1"/>
  <c r="G256" i="1"/>
  <c r="AE255" i="1"/>
  <c r="AD255" i="1"/>
  <c r="AC255" i="1"/>
  <c r="AB255" i="1"/>
  <c r="AA255" i="1"/>
  <c r="O255" i="1"/>
  <c r="G255" i="1"/>
  <c r="D255" i="1"/>
  <c r="AE254" i="1"/>
  <c r="AD254" i="1"/>
  <c r="AC254" i="1"/>
  <c r="AB254" i="1"/>
  <c r="AA254" i="1"/>
  <c r="AN254" i="1" s="1"/>
  <c r="W254" i="1"/>
  <c r="S254" i="1"/>
  <c r="O254" i="1"/>
  <c r="K254" i="1"/>
  <c r="AM254" i="1" s="1"/>
  <c r="AO254" i="1" s="1"/>
  <c r="G254" i="1"/>
  <c r="AL254" i="1" s="1"/>
  <c r="D254" i="1"/>
  <c r="AE253" i="1"/>
  <c r="Z253" i="1"/>
  <c r="AD253" i="1" s="1"/>
  <c r="Y253" i="1"/>
  <c r="AC253" i="1" s="1"/>
  <c r="X253" i="1"/>
  <c r="AB253" i="1" s="1"/>
  <c r="V253" i="1"/>
  <c r="U253" i="1"/>
  <c r="T253" i="1"/>
  <c r="S253" i="1" s="1"/>
  <c r="O253" i="1"/>
  <c r="G253" i="1"/>
  <c r="AE252" i="1"/>
  <c r="AD252" i="1"/>
  <c r="AC252" i="1"/>
  <c r="AB252" i="1"/>
  <c r="AA252" i="1"/>
  <c r="O252" i="1"/>
  <c r="G252" i="1"/>
  <c r="AE251" i="1"/>
  <c r="AD251" i="1"/>
  <c r="AC251" i="1"/>
  <c r="AB251" i="1"/>
  <c r="AA251" i="1" s="1"/>
  <c r="O251" i="1"/>
  <c r="G251" i="1"/>
  <c r="AE250" i="1"/>
  <c r="AD250" i="1"/>
  <c r="AC250" i="1"/>
  <c r="AB250" i="1"/>
  <c r="AA250" i="1"/>
  <c r="O250" i="1"/>
  <c r="G250" i="1"/>
  <c r="AE249" i="1"/>
  <c r="AD249" i="1"/>
  <c r="AC249" i="1"/>
  <c r="AB249" i="1"/>
  <c r="AA249" i="1" s="1"/>
  <c r="AN249" i="1" s="1"/>
  <c r="W249" i="1"/>
  <c r="W218" i="1" s="1"/>
  <c r="S249" i="1"/>
  <c r="O249" i="1"/>
  <c r="O218" i="1" s="1"/>
  <c r="K249" i="1"/>
  <c r="G249" i="1"/>
  <c r="D249" i="1"/>
  <c r="AE248" i="1"/>
  <c r="Z248" i="1"/>
  <c r="AD248" i="1" s="1"/>
  <c r="Y248" i="1"/>
  <c r="AC248" i="1" s="1"/>
  <c r="X248" i="1"/>
  <c r="AB248" i="1" s="1"/>
  <c r="AA248" i="1" s="1"/>
  <c r="W248" i="1"/>
  <c r="V248" i="1"/>
  <c r="U248" i="1"/>
  <c r="T248" i="1"/>
  <c r="S248" i="1"/>
  <c r="O248" i="1"/>
  <c r="I248" i="1"/>
  <c r="G248" i="1" s="1"/>
  <c r="AE247" i="1"/>
  <c r="AD247" i="1"/>
  <c r="AB247" i="1"/>
  <c r="O247" i="1"/>
  <c r="I247" i="1"/>
  <c r="AC247" i="1" s="1"/>
  <c r="AA247" i="1" s="1"/>
  <c r="AE246" i="1"/>
  <c r="AD246" i="1"/>
  <c r="AB246" i="1"/>
  <c r="O246" i="1"/>
  <c r="I246" i="1"/>
  <c r="AC246" i="1" s="1"/>
  <c r="AA246" i="1" s="1"/>
  <c r="AE245" i="1"/>
  <c r="AD245" i="1"/>
  <c r="AB245" i="1"/>
  <c r="O245" i="1"/>
  <c r="I245" i="1"/>
  <c r="AC245" i="1" s="1"/>
  <c r="AA245" i="1" s="1"/>
  <c r="AE244" i="1"/>
  <c r="AD244" i="1"/>
  <c r="AC244" i="1"/>
  <c r="AB244" i="1"/>
  <c r="AA244" i="1"/>
  <c r="AN244" i="1" s="1"/>
  <c r="W244" i="1"/>
  <c r="S244" i="1"/>
  <c r="O244" i="1"/>
  <c r="K244" i="1"/>
  <c r="AM244" i="1" s="1"/>
  <c r="AO244" i="1" s="1"/>
  <c r="G244" i="1"/>
  <c r="AL244" i="1" s="1"/>
  <c r="D244" i="1"/>
  <c r="AE243" i="1"/>
  <c r="Z243" i="1"/>
  <c r="AD243" i="1" s="1"/>
  <c r="Y243" i="1"/>
  <c r="AC243" i="1" s="1"/>
  <c r="X243" i="1"/>
  <c r="AB243" i="1" s="1"/>
  <c r="V243" i="1"/>
  <c r="U243" i="1"/>
  <c r="T243" i="1"/>
  <c r="S243" i="1" s="1"/>
  <c r="O243" i="1"/>
  <c r="I243" i="1"/>
  <c r="G243" i="1"/>
  <c r="AE242" i="1"/>
  <c r="AD242" i="1"/>
  <c r="AB242" i="1"/>
  <c r="O242" i="1"/>
  <c r="I242" i="1"/>
  <c r="AC242" i="1" s="1"/>
  <c r="G242" i="1"/>
  <c r="AE241" i="1"/>
  <c r="AD241" i="1"/>
  <c r="AB241" i="1"/>
  <c r="O241" i="1"/>
  <c r="I241" i="1"/>
  <c r="AC241" i="1" s="1"/>
  <c r="G241" i="1"/>
  <c r="AE240" i="1"/>
  <c r="AD240" i="1"/>
  <c r="AB240" i="1"/>
  <c r="O240" i="1"/>
  <c r="I240" i="1"/>
  <c r="AC240" i="1" s="1"/>
  <c r="G240" i="1"/>
  <c r="D240" i="1"/>
  <c r="AE239" i="1"/>
  <c r="AD239" i="1"/>
  <c r="AC239" i="1"/>
  <c r="AB239" i="1"/>
  <c r="AA239" i="1"/>
  <c r="AN239" i="1" s="1"/>
  <c r="W239" i="1"/>
  <c r="S239" i="1"/>
  <c r="O239" i="1"/>
  <c r="K239" i="1"/>
  <c r="AM239" i="1" s="1"/>
  <c r="AO239" i="1" s="1"/>
  <c r="G239" i="1"/>
  <c r="AL239" i="1" s="1"/>
  <c r="D239" i="1"/>
  <c r="AE238" i="1"/>
  <c r="Z238" i="1"/>
  <c r="AD238" i="1" s="1"/>
  <c r="Y238" i="1"/>
  <c r="AC238" i="1" s="1"/>
  <c r="X238" i="1"/>
  <c r="W238" i="1" s="1"/>
  <c r="V238" i="1"/>
  <c r="U238" i="1"/>
  <c r="T238" i="1"/>
  <c r="S238" i="1" s="1"/>
  <c r="O238" i="1"/>
  <c r="G238" i="1"/>
  <c r="AE237" i="1"/>
  <c r="AD237" i="1"/>
  <c r="AC237" i="1"/>
  <c r="AB237" i="1"/>
  <c r="AA237" i="1"/>
  <c r="O237" i="1"/>
  <c r="G237" i="1"/>
  <c r="AE236" i="1"/>
  <c r="AD236" i="1"/>
  <c r="AC236" i="1"/>
  <c r="AB236" i="1"/>
  <c r="AA236" i="1" s="1"/>
  <c r="O236" i="1"/>
  <c r="G236" i="1"/>
  <c r="AE235" i="1"/>
  <c r="AD235" i="1"/>
  <c r="AC235" i="1"/>
  <c r="AB235" i="1"/>
  <c r="AA235" i="1"/>
  <c r="O235" i="1"/>
  <c r="G235" i="1"/>
  <c r="D235" i="1"/>
  <c r="AE234" i="1"/>
  <c r="AD234" i="1"/>
  <c r="AC234" i="1"/>
  <c r="AB234" i="1"/>
  <c r="AA234" i="1"/>
  <c r="AN234" i="1" s="1"/>
  <c r="W234" i="1"/>
  <c r="S234" i="1"/>
  <c r="O234" i="1"/>
  <c r="K234" i="1"/>
  <c r="AM234" i="1" s="1"/>
  <c r="AO234" i="1" s="1"/>
  <c r="G234" i="1"/>
  <c r="D234" i="1"/>
  <c r="AE233" i="1"/>
  <c r="Z233" i="1"/>
  <c r="AD233" i="1" s="1"/>
  <c r="Y233" i="1"/>
  <c r="AC233" i="1" s="1"/>
  <c r="X233" i="1"/>
  <c r="W233" i="1" s="1"/>
  <c r="V233" i="1"/>
  <c r="U233" i="1"/>
  <c r="T233" i="1"/>
  <c r="S233" i="1" s="1"/>
  <c r="O233" i="1"/>
  <c r="G233" i="1"/>
  <c r="AE232" i="1"/>
  <c r="AD232" i="1"/>
  <c r="AC232" i="1"/>
  <c r="AB232" i="1"/>
  <c r="AA232" i="1"/>
  <c r="O232" i="1"/>
  <c r="G232" i="1"/>
  <c r="AE231" i="1"/>
  <c r="AD231" i="1"/>
  <c r="AC231" i="1"/>
  <c r="AB231" i="1"/>
  <c r="AA231" i="1" s="1"/>
  <c r="O231" i="1"/>
  <c r="G231" i="1"/>
  <c r="AE230" i="1"/>
  <c r="AD230" i="1"/>
  <c r="AC230" i="1"/>
  <c r="AB230" i="1"/>
  <c r="AA230" i="1"/>
  <c r="O230" i="1"/>
  <c r="G230" i="1"/>
  <c r="D230" i="1"/>
  <c r="AM229" i="1"/>
  <c r="AO229" i="1" s="1"/>
  <c r="AE229" i="1"/>
  <c r="AD229" i="1"/>
  <c r="AC229" i="1"/>
  <c r="AB229" i="1"/>
  <c r="AA229" i="1"/>
  <c r="AN229" i="1" s="1"/>
  <c r="W229" i="1"/>
  <c r="S229" i="1"/>
  <c r="O229" i="1"/>
  <c r="K229" i="1"/>
  <c r="G229" i="1"/>
  <c r="AL229" i="1" s="1"/>
  <c r="D229" i="1"/>
  <c r="AE228" i="1"/>
  <c r="Z228" i="1"/>
  <c r="AD228" i="1" s="1"/>
  <c r="Y228" i="1"/>
  <c r="AC228" i="1" s="1"/>
  <c r="X228" i="1"/>
  <c r="W228" i="1" s="1"/>
  <c r="V228" i="1"/>
  <c r="U228" i="1"/>
  <c r="T228" i="1"/>
  <c r="S228" i="1" s="1"/>
  <c r="O228" i="1"/>
  <c r="G228" i="1"/>
  <c r="AE227" i="1"/>
  <c r="AD227" i="1"/>
  <c r="AC227" i="1"/>
  <c r="AB227" i="1"/>
  <c r="AA227" i="1"/>
  <c r="O227" i="1"/>
  <c r="G227" i="1"/>
  <c r="AE226" i="1"/>
  <c r="AD226" i="1"/>
  <c r="AC226" i="1"/>
  <c r="AB226" i="1"/>
  <c r="AA226" i="1" s="1"/>
  <c r="O226" i="1"/>
  <c r="G226" i="1"/>
  <c r="AE225" i="1"/>
  <c r="AD225" i="1"/>
  <c r="AC225" i="1"/>
  <c r="AB225" i="1"/>
  <c r="AA225" i="1"/>
  <c r="O225" i="1"/>
  <c r="G225" i="1"/>
  <c r="D225" i="1"/>
  <c r="AE224" i="1"/>
  <c r="AD224" i="1"/>
  <c r="AC224" i="1"/>
  <c r="AB224" i="1"/>
  <c r="AA224" i="1"/>
  <c r="W224" i="1"/>
  <c r="S224" i="1"/>
  <c r="O224" i="1"/>
  <c r="K224" i="1"/>
  <c r="G224" i="1"/>
  <c r="D224" i="1"/>
  <c r="AE223" i="1"/>
  <c r="Z223" i="1"/>
  <c r="AD223" i="1" s="1"/>
  <c r="Y223" i="1"/>
  <c r="AC223" i="1" s="1"/>
  <c r="X223" i="1"/>
  <c r="W223" i="1" s="1"/>
  <c r="V223" i="1"/>
  <c r="U223" i="1"/>
  <c r="T223" i="1"/>
  <c r="S223" i="1" s="1"/>
  <c r="O223" i="1"/>
  <c r="G223" i="1"/>
  <c r="AE222" i="1"/>
  <c r="AD222" i="1"/>
  <c r="AC222" i="1"/>
  <c r="AB222" i="1"/>
  <c r="AA222" i="1"/>
  <c r="O222" i="1"/>
  <c r="G222" i="1"/>
  <c r="AE221" i="1"/>
  <c r="AD221" i="1"/>
  <c r="AC221" i="1"/>
  <c r="AB221" i="1"/>
  <c r="AA221" i="1" s="1"/>
  <c r="O221" i="1"/>
  <c r="G221" i="1"/>
  <c r="AE220" i="1"/>
  <c r="AD220" i="1"/>
  <c r="AC220" i="1"/>
  <c r="AB220" i="1"/>
  <c r="AA220" i="1"/>
  <c r="O220" i="1"/>
  <c r="G220" i="1"/>
  <c r="D220" i="1"/>
  <c r="AE219" i="1"/>
  <c r="AD219" i="1"/>
  <c r="AC219" i="1"/>
  <c r="AB219" i="1"/>
  <c r="AA219" i="1"/>
  <c r="W219" i="1"/>
  <c r="S219" i="1"/>
  <c r="O219" i="1"/>
  <c r="K219" i="1"/>
  <c r="G219" i="1"/>
  <c r="D219" i="1"/>
  <c r="AI218" i="1"/>
  <c r="AH218" i="1"/>
  <c r="AH217" i="1" s="1"/>
  <c r="AD218" i="1"/>
  <c r="AD217" i="1" s="1"/>
  <c r="Z218" i="1"/>
  <c r="Z217" i="1" s="1"/>
  <c r="X218" i="1"/>
  <c r="X217" i="1" s="1"/>
  <c r="X216" i="1" s="1"/>
  <c r="X215" i="1" s="1"/>
  <c r="V218" i="1"/>
  <c r="V217" i="1" s="1"/>
  <c r="T218" i="1"/>
  <c r="T217" i="1" s="1"/>
  <c r="T216" i="1" s="1"/>
  <c r="T215" i="1" s="1"/>
  <c r="R218" i="1"/>
  <c r="R217" i="1" s="1"/>
  <c r="P218" i="1"/>
  <c r="P217" i="1" s="1"/>
  <c r="P216" i="1" s="1"/>
  <c r="P215" i="1" s="1"/>
  <c r="N218" i="1"/>
  <c r="N217" i="1" s="1"/>
  <c r="L218" i="1"/>
  <c r="L217" i="1" s="1"/>
  <c r="L216" i="1" s="1"/>
  <c r="L215" i="1" s="1"/>
  <c r="J218" i="1"/>
  <c r="J217" i="1" s="1"/>
  <c r="H218" i="1"/>
  <c r="H217" i="1" s="1"/>
  <c r="H216" i="1" s="1"/>
  <c r="H215" i="1" s="1"/>
  <c r="F218" i="1"/>
  <c r="F217" i="1" s="1"/>
  <c r="D218" i="1"/>
  <c r="D217" i="1" s="1"/>
  <c r="D216" i="1" s="1"/>
  <c r="D215" i="1" s="1"/>
  <c r="AI217" i="1"/>
  <c r="AI216" i="1" s="1"/>
  <c r="AG217" i="1"/>
  <c r="AG216" i="1" s="1"/>
  <c r="AG215" i="1" s="1"/>
  <c r="Y217" i="1"/>
  <c r="Y216" i="1" s="1"/>
  <c r="Y215" i="1" s="1"/>
  <c r="W217" i="1"/>
  <c r="W216" i="1" s="1"/>
  <c r="U217" i="1"/>
  <c r="U216" i="1" s="1"/>
  <c r="U215" i="1" s="1"/>
  <c r="Q217" i="1"/>
  <c r="Q216" i="1" s="1"/>
  <c r="Q215" i="1" s="1"/>
  <c r="O217" i="1"/>
  <c r="O216" i="1" s="1"/>
  <c r="M217" i="1"/>
  <c r="M216" i="1" s="1"/>
  <c r="M215" i="1" s="1"/>
  <c r="I217" i="1"/>
  <c r="I216" i="1" s="1"/>
  <c r="I215" i="1" s="1"/>
  <c r="E217" i="1"/>
  <c r="E216" i="1" s="1"/>
  <c r="E215" i="1" s="1"/>
  <c r="C217" i="1"/>
  <c r="C216" i="1" s="1"/>
  <c r="AH216" i="1"/>
  <c r="AH215" i="1" s="1"/>
  <c r="AD216" i="1"/>
  <c r="AD215" i="1" s="1"/>
  <c r="Z216" i="1"/>
  <c r="Z215" i="1" s="1"/>
  <c r="V216" i="1"/>
  <c r="V215" i="1" s="1"/>
  <c r="R216" i="1"/>
  <c r="R215" i="1" s="1"/>
  <c r="N216" i="1"/>
  <c r="N215" i="1" s="1"/>
  <c r="J216" i="1"/>
  <c r="J215" i="1" s="1"/>
  <c r="F216" i="1"/>
  <c r="F215" i="1" s="1"/>
  <c r="AI215" i="1"/>
  <c r="W215" i="1"/>
  <c r="O215" i="1"/>
  <c r="C215" i="1"/>
  <c r="O214" i="1"/>
  <c r="O213" i="1"/>
  <c r="O212" i="1"/>
  <c r="O211" i="1"/>
  <c r="AJ210" i="1"/>
  <c r="AI210" i="1"/>
  <c r="AI179" i="1" s="1"/>
  <c r="AI178" i="1" s="1"/>
  <c r="AI177" i="1" s="1"/>
  <c r="AI176" i="1" s="1"/>
  <c r="AH210" i="1"/>
  <c r="AG210" i="1"/>
  <c r="AG179" i="1" s="1"/>
  <c r="AF210" i="1"/>
  <c r="AE210" i="1"/>
  <c r="AD210" i="1"/>
  <c r="AC210" i="1"/>
  <c r="AB210" i="1"/>
  <c r="AA210" i="1"/>
  <c r="Z210" i="1"/>
  <c r="Y210" i="1"/>
  <c r="Y179" i="1" s="1"/>
  <c r="X210" i="1"/>
  <c r="W210" i="1"/>
  <c r="V210" i="1"/>
  <c r="U210" i="1"/>
  <c r="U179" i="1" s="1"/>
  <c r="T210" i="1"/>
  <c r="S210" i="1"/>
  <c r="R210" i="1"/>
  <c r="Q210" i="1"/>
  <c r="Q179" i="1" s="1"/>
  <c r="P210" i="1"/>
  <c r="O210" i="1"/>
  <c r="N210" i="1"/>
  <c r="M210" i="1"/>
  <c r="M179" i="1" s="1"/>
  <c r="L210" i="1"/>
  <c r="K210" i="1"/>
  <c r="J210" i="1"/>
  <c r="I210" i="1"/>
  <c r="I179" i="1" s="1"/>
  <c r="H210" i="1"/>
  <c r="G210" i="1"/>
  <c r="F210" i="1"/>
  <c r="E210" i="1"/>
  <c r="E179" i="1" s="1"/>
  <c r="D210" i="1"/>
  <c r="C210" i="1"/>
  <c r="C179" i="1" s="1"/>
  <c r="C178" i="1" s="1"/>
  <c r="C177" i="1" s="1"/>
  <c r="C176" i="1" s="1"/>
  <c r="AE209" i="1"/>
  <c r="Z209" i="1"/>
  <c r="AD209" i="1" s="1"/>
  <c r="Y209" i="1"/>
  <c r="AC209" i="1" s="1"/>
  <c r="X209" i="1"/>
  <c r="W209" i="1" s="1"/>
  <c r="V209" i="1"/>
  <c r="U209" i="1"/>
  <c r="T209" i="1"/>
  <c r="S209" i="1" s="1"/>
  <c r="O209" i="1"/>
  <c r="I209" i="1"/>
  <c r="G209" i="1"/>
  <c r="D209" i="1"/>
  <c r="AE208" i="1"/>
  <c r="AD208" i="1"/>
  <c r="AB208" i="1"/>
  <c r="O208" i="1"/>
  <c r="I208" i="1"/>
  <c r="G208" i="1" s="1"/>
  <c r="AE207" i="1"/>
  <c r="AD207" i="1"/>
  <c r="AB207" i="1"/>
  <c r="O207" i="1"/>
  <c r="I207" i="1"/>
  <c r="G207" i="1" s="1"/>
  <c r="AE206" i="1"/>
  <c r="AD206" i="1"/>
  <c r="AB206" i="1"/>
  <c r="O206" i="1"/>
  <c r="I206" i="1"/>
  <c r="G206" i="1" s="1"/>
  <c r="D206" i="1"/>
  <c r="D205" i="1" s="1"/>
  <c r="AE205" i="1"/>
  <c r="AD205" i="1"/>
  <c r="AC205" i="1"/>
  <c r="AB205" i="1"/>
  <c r="AA205" i="1" s="1"/>
  <c r="W205" i="1"/>
  <c r="W179" i="1" s="1"/>
  <c r="W178" i="1" s="1"/>
  <c r="W177" i="1" s="1"/>
  <c r="W176" i="1" s="1"/>
  <c r="S205" i="1"/>
  <c r="O205" i="1"/>
  <c r="O179" i="1" s="1"/>
  <c r="O178" i="1" s="1"/>
  <c r="O177" i="1" s="1"/>
  <c r="O176" i="1" s="1"/>
  <c r="K205" i="1"/>
  <c r="G205" i="1"/>
  <c r="G179" i="1" s="1"/>
  <c r="G178" i="1" s="1"/>
  <c r="AE204" i="1"/>
  <c r="AC204" i="1"/>
  <c r="Z204" i="1"/>
  <c r="AD204" i="1" s="1"/>
  <c r="Y204" i="1"/>
  <c r="X204" i="1"/>
  <c r="AB204" i="1" s="1"/>
  <c r="AA204" i="1" s="1"/>
  <c r="W204" i="1"/>
  <c r="V204" i="1"/>
  <c r="U204" i="1"/>
  <c r="T204" i="1"/>
  <c r="S204" i="1"/>
  <c r="O204" i="1"/>
  <c r="D204" i="1"/>
  <c r="AE203" i="1"/>
  <c r="AD203" i="1"/>
  <c r="AC203" i="1"/>
  <c r="AB203" i="1"/>
  <c r="AA203" i="1" s="1"/>
  <c r="O203" i="1"/>
  <c r="AE202" i="1"/>
  <c r="AD202" i="1"/>
  <c r="AC202" i="1"/>
  <c r="AB202" i="1"/>
  <c r="AA202" i="1" s="1"/>
  <c r="O202" i="1"/>
  <c r="AE201" i="1"/>
  <c r="AD201" i="1"/>
  <c r="AC201" i="1"/>
  <c r="AB201" i="1"/>
  <c r="AA201" i="1" s="1"/>
  <c r="O201" i="1"/>
  <c r="D201" i="1"/>
  <c r="AE200" i="1"/>
  <c r="AD200" i="1"/>
  <c r="AC200" i="1"/>
  <c r="AB200" i="1"/>
  <c r="AA200" i="1"/>
  <c r="W200" i="1"/>
  <c r="S200" i="1"/>
  <c r="O200" i="1"/>
  <c r="K200" i="1"/>
  <c r="G200" i="1"/>
  <c r="D200" i="1"/>
  <c r="AE194" i="1"/>
  <c r="Z194" i="1"/>
  <c r="AD194" i="1" s="1"/>
  <c r="Y194" i="1"/>
  <c r="AC194" i="1" s="1"/>
  <c r="X194" i="1"/>
  <c r="W194" i="1" s="1"/>
  <c r="V194" i="1"/>
  <c r="U194" i="1"/>
  <c r="T194" i="1"/>
  <c r="S194" i="1" s="1"/>
  <c r="O194" i="1"/>
  <c r="AE193" i="1"/>
  <c r="AD193" i="1"/>
  <c r="AC193" i="1"/>
  <c r="AB193" i="1"/>
  <c r="AA193" i="1" s="1"/>
  <c r="O193" i="1"/>
  <c r="AE192" i="1"/>
  <c r="AD192" i="1"/>
  <c r="AC192" i="1"/>
  <c r="AB192" i="1"/>
  <c r="AA192" i="1" s="1"/>
  <c r="O192" i="1"/>
  <c r="AE191" i="1"/>
  <c r="AD191" i="1"/>
  <c r="AC191" i="1"/>
  <c r="AB191" i="1"/>
  <c r="AA191" i="1" s="1"/>
  <c r="O191" i="1"/>
  <c r="D191" i="1"/>
  <c r="AE190" i="1"/>
  <c r="AD190" i="1"/>
  <c r="AC190" i="1"/>
  <c r="AB190" i="1"/>
  <c r="AA190" i="1"/>
  <c r="W190" i="1"/>
  <c r="S190" i="1"/>
  <c r="O190" i="1"/>
  <c r="K190" i="1"/>
  <c r="G190" i="1"/>
  <c r="D190" i="1"/>
  <c r="AE189" i="1"/>
  <c r="Z189" i="1"/>
  <c r="AD189" i="1" s="1"/>
  <c r="Y189" i="1"/>
  <c r="AC189" i="1" s="1"/>
  <c r="X189" i="1"/>
  <c r="W189" i="1" s="1"/>
  <c r="V189" i="1"/>
  <c r="U189" i="1"/>
  <c r="T189" i="1"/>
  <c r="S189" i="1" s="1"/>
  <c r="O189" i="1"/>
  <c r="AE188" i="1"/>
  <c r="AD188" i="1"/>
  <c r="AC188" i="1"/>
  <c r="AB188" i="1"/>
  <c r="AA188" i="1" s="1"/>
  <c r="O188" i="1"/>
  <c r="AE187" i="1"/>
  <c r="AD187" i="1"/>
  <c r="AC187" i="1"/>
  <c r="AB187" i="1"/>
  <c r="AA187" i="1" s="1"/>
  <c r="O187" i="1"/>
  <c r="AE186" i="1"/>
  <c r="AD186" i="1"/>
  <c r="AC186" i="1"/>
  <c r="AB186" i="1"/>
  <c r="AA186" i="1" s="1"/>
  <c r="O186" i="1"/>
  <c r="D186" i="1"/>
  <c r="AE185" i="1"/>
  <c r="AD185" i="1"/>
  <c r="AC185" i="1"/>
  <c r="AB185" i="1"/>
  <c r="AA185" i="1"/>
  <c r="AN185" i="1" s="1"/>
  <c r="W185" i="1"/>
  <c r="S185" i="1"/>
  <c r="O185" i="1"/>
  <c r="K185" i="1"/>
  <c r="AM185" i="1" s="1"/>
  <c r="AO185" i="1" s="1"/>
  <c r="G185" i="1"/>
  <c r="D185" i="1"/>
  <c r="AE184" i="1"/>
  <c r="Z184" i="1"/>
  <c r="AD184" i="1" s="1"/>
  <c r="Y184" i="1"/>
  <c r="AC184" i="1" s="1"/>
  <c r="X184" i="1"/>
  <c r="W184" i="1" s="1"/>
  <c r="V184" i="1"/>
  <c r="U184" i="1"/>
  <c r="T184" i="1"/>
  <c r="S184" i="1" s="1"/>
  <c r="O184" i="1"/>
  <c r="M184" i="1"/>
  <c r="K184" i="1"/>
  <c r="G184" i="1"/>
  <c r="AE183" i="1"/>
  <c r="AD183" i="1"/>
  <c r="AB183" i="1"/>
  <c r="O183" i="1"/>
  <c r="M183" i="1"/>
  <c r="K183" i="1" s="1"/>
  <c r="G183" i="1"/>
  <c r="AE182" i="1"/>
  <c r="AD182" i="1"/>
  <c r="AB182" i="1"/>
  <c r="O182" i="1"/>
  <c r="M182" i="1"/>
  <c r="AC182" i="1" s="1"/>
  <c r="K182" i="1"/>
  <c r="G182" i="1"/>
  <c r="AE181" i="1"/>
  <c r="AD181" i="1"/>
  <c r="AB181" i="1"/>
  <c r="O181" i="1"/>
  <c r="M181" i="1"/>
  <c r="K181" i="1" s="1"/>
  <c r="G181" i="1"/>
  <c r="D181" i="1"/>
  <c r="AE180" i="1"/>
  <c r="AE179" i="1" s="1"/>
  <c r="AE178" i="1" s="1"/>
  <c r="AE177" i="1" s="1"/>
  <c r="AE176" i="1" s="1"/>
  <c r="AD180" i="1"/>
  <c r="AC180" i="1"/>
  <c r="AC179" i="1" s="1"/>
  <c r="AB180" i="1"/>
  <c r="AA180" i="1"/>
  <c r="W180" i="1"/>
  <c r="S180" i="1"/>
  <c r="S179" i="1" s="1"/>
  <c r="S178" i="1" s="1"/>
  <c r="S177" i="1" s="1"/>
  <c r="S176" i="1" s="1"/>
  <c r="O180" i="1"/>
  <c r="K180" i="1"/>
  <c r="K179" i="1" s="1"/>
  <c r="K178" i="1" s="1"/>
  <c r="K177" i="1" s="1"/>
  <c r="K176" i="1" s="1"/>
  <c r="G180" i="1"/>
  <c r="D180" i="1"/>
  <c r="AH179" i="1"/>
  <c r="AH178" i="1" s="1"/>
  <c r="AF179" i="1"/>
  <c r="AF178" i="1" s="1"/>
  <c r="AF177" i="1" s="1"/>
  <c r="AF176" i="1" s="1"/>
  <c r="AD179" i="1"/>
  <c r="AD178" i="1" s="1"/>
  <c r="AB179" i="1"/>
  <c r="AB178" i="1" s="1"/>
  <c r="AB177" i="1" s="1"/>
  <c r="AB176" i="1" s="1"/>
  <c r="Z179" i="1"/>
  <c r="Z178" i="1" s="1"/>
  <c r="X179" i="1"/>
  <c r="X178" i="1" s="1"/>
  <c r="X177" i="1" s="1"/>
  <c r="X176" i="1" s="1"/>
  <c r="V179" i="1"/>
  <c r="V178" i="1" s="1"/>
  <c r="T179" i="1"/>
  <c r="T178" i="1" s="1"/>
  <c r="T177" i="1" s="1"/>
  <c r="T176" i="1" s="1"/>
  <c r="R179" i="1"/>
  <c r="R178" i="1" s="1"/>
  <c r="P179" i="1"/>
  <c r="P178" i="1" s="1"/>
  <c r="P177" i="1" s="1"/>
  <c r="P176" i="1" s="1"/>
  <c r="N179" i="1"/>
  <c r="N178" i="1" s="1"/>
  <c r="L179" i="1"/>
  <c r="L178" i="1" s="1"/>
  <c r="L177" i="1" s="1"/>
  <c r="L176" i="1" s="1"/>
  <c r="J179" i="1"/>
  <c r="J178" i="1" s="1"/>
  <c r="H179" i="1"/>
  <c r="H178" i="1" s="1"/>
  <c r="H177" i="1" s="1"/>
  <c r="H176" i="1" s="1"/>
  <c r="F179" i="1"/>
  <c r="F178" i="1" s="1"/>
  <c r="D179" i="1"/>
  <c r="D178" i="1" s="1"/>
  <c r="D177" i="1" s="1"/>
  <c r="D176" i="1" s="1"/>
  <c r="AG178" i="1"/>
  <c r="AG177" i="1" s="1"/>
  <c r="AG176" i="1" s="1"/>
  <c r="AC178" i="1"/>
  <c r="AC177" i="1" s="1"/>
  <c r="AC176" i="1" s="1"/>
  <c r="Y178" i="1"/>
  <c r="Y177" i="1" s="1"/>
  <c r="Y176" i="1" s="1"/>
  <c r="U178" i="1"/>
  <c r="U177" i="1" s="1"/>
  <c r="U176" i="1" s="1"/>
  <c r="Q178" i="1"/>
  <c r="Q177" i="1" s="1"/>
  <c r="Q176" i="1" s="1"/>
  <c r="M178" i="1"/>
  <c r="M177" i="1" s="1"/>
  <c r="M176" i="1" s="1"/>
  <c r="I178" i="1"/>
  <c r="I177" i="1" s="1"/>
  <c r="I176" i="1" s="1"/>
  <c r="E178" i="1"/>
  <c r="E177" i="1" s="1"/>
  <c r="E176" i="1" s="1"/>
  <c r="AH177" i="1"/>
  <c r="AH176" i="1" s="1"/>
  <c r="AD177" i="1"/>
  <c r="AD176" i="1" s="1"/>
  <c r="Z177" i="1"/>
  <c r="Z176" i="1" s="1"/>
  <c r="V177" i="1"/>
  <c r="V176" i="1" s="1"/>
  <c r="R177" i="1"/>
  <c r="R176" i="1" s="1"/>
  <c r="N177" i="1"/>
  <c r="N176" i="1" s="1"/>
  <c r="J177" i="1"/>
  <c r="J176" i="1" s="1"/>
  <c r="F177" i="1"/>
  <c r="F176" i="1" s="1"/>
  <c r="AE175" i="1"/>
  <c r="Z175" i="1"/>
  <c r="AD175" i="1" s="1"/>
  <c r="Y175" i="1"/>
  <c r="X175" i="1"/>
  <c r="W175" i="1" s="1"/>
  <c r="V175" i="1"/>
  <c r="U175" i="1"/>
  <c r="T175" i="1"/>
  <c r="S175" i="1" s="1"/>
  <c r="O175" i="1"/>
  <c r="K175" i="1"/>
  <c r="I175" i="1"/>
  <c r="G175" i="1" s="1"/>
  <c r="AE174" i="1"/>
  <c r="AD174" i="1"/>
  <c r="AC174" i="1"/>
  <c r="AB174" i="1"/>
  <c r="AA174" i="1"/>
  <c r="O174" i="1"/>
  <c r="K174" i="1"/>
  <c r="I174" i="1"/>
  <c r="G174" i="1"/>
  <c r="AE173" i="1"/>
  <c r="AD173" i="1"/>
  <c r="AB173" i="1"/>
  <c r="O173" i="1"/>
  <c r="K173" i="1"/>
  <c r="I173" i="1"/>
  <c r="AE172" i="1"/>
  <c r="AD172" i="1"/>
  <c r="AC172" i="1"/>
  <c r="AB172" i="1"/>
  <c r="AA172" i="1"/>
  <c r="O172" i="1"/>
  <c r="K172" i="1"/>
  <c r="I172" i="1"/>
  <c r="G172" i="1"/>
  <c r="D172" i="1"/>
  <c r="AE171" i="1"/>
  <c r="AD171" i="1"/>
  <c r="AC171" i="1"/>
  <c r="AB171" i="1"/>
  <c r="AA171" i="1"/>
  <c r="W171" i="1"/>
  <c r="S171" i="1"/>
  <c r="O171" i="1"/>
  <c r="D171" i="1"/>
  <c r="D170" i="1" s="1"/>
  <c r="D169" i="1" s="1"/>
  <c r="AH170" i="1"/>
  <c r="AG170" i="1"/>
  <c r="AG169" i="1" s="1"/>
  <c r="AF170" i="1"/>
  <c r="AE170" i="1"/>
  <c r="AE169" i="1" s="1"/>
  <c r="AD170" i="1"/>
  <c r="AC170" i="1"/>
  <c r="AC169" i="1" s="1"/>
  <c r="AB170" i="1"/>
  <c r="AA170" i="1"/>
  <c r="AA169" i="1" s="1"/>
  <c r="Z170" i="1"/>
  <c r="Y170" i="1"/>
  <c r="Y169" i="1" s="1"/>
  <c r="X170" i="1"/>
  <c r="W170" i="1"/>
  <c r="W169" i="1" s="1"/>
  <c r="V170" i="1"/>
  <c r="U170" i="1"/>
  <c r="U169" i="1" s="1"/>
  <c r="T170" i="1"/>
  <c r="S170" i="1"/>
  <c r="S169" i="1" s="1"/>
  <c r="R170" i="1"/>
  <c r="Q170" i="1"/>
  <c r="Q169" i="1" s="1"/>
  <c r="P170" i="1"/>
  <c r="O170" i="1"/>
  <c r="O169" i="1" s="1"/>
  <c r="N170" i="1"/>
  <c r="M170" i="1"/>
  <c r="M169" i="1" s="1"/>
  <c r="L170" i="1"/>
  <c r="K170" i="1"/>
  <c r="K169" i="1" s="1"/>
  <c r="J170" i="1"/>
  <c r="I170" i="1"/>
  <c r="I169" i="1" s="1"/>
  <c r="H170" i="1"/>
  <c r="G170" i="1"/>
  <c r="G169" i="1" s="1"/>
  <c r="F170" i="1"/>
  <c r="E170" i="1"/>
  <c r="E169" i="1" s="1"/>
  <c r="C170" i="1"/>
  <c r="AH169" i="1"/>
  <c r="AF169" i="1"/>
  <c r="AD169" i="1"/>
  <c r="AB169" i="1"/>
  <c r="Z169" i="1"/>
  <c r="X169" i="1"/>
  <c r="V169" i="1"/>
  <c r="T169" i="1"/>
  <c r="R169" i="1"/>
  <c r="P169" i="1"/>
  <c r="N169" i="1"/>
  <c r="L169" i="1"/>
  <c r="J169" i="1"/>
  <c r="H169" i="1"/>
  <c r="F169" i="1"/>
  <c r="C169" i="1"/>
  <c r="AE168" i="1"/>
  <c r="Z168" i="1"/>
  <c r="AD168" i="1" s="1"/>
  <c r="Y168" i="1"/>
  <c r="X168" i="1"/>
  <c r="W168" i="1" s="1"/>
  <c r="V168" i="1"/>
  <c r="U168" i="1"/>
  <c r="T168" i="1"/>
  <c r="S168" i="1" s="1"/>
  <c r="O168" i="1"/>
  <c r="K168" i="1"/>
  <c r="I168" i="1"/>
  <c r="G168" i="1" s="1"/>
  <c r="AE167" i="1"/>
  <c r="AD167" i="1"/>
  <c r="AC167" i="1"/>
  <c r="AB167" i="1"/>
  <c r="AA167" i="1"/>
  <c r="O167" i="1"/>
  <c r="K167" i="1"/>
  <c r="I167" i="1"/>
  <c r="G167" i="1"/>
  <c r="AE166" i="1"/>
  <c r="AD166" i="1"/>
  <c r="AB166" i="1"/>
  <c r="O166" i="1"/>
  <c r="K166" i="1"/>
  <c r="I166" i="1"/>
  <c r="AE165" i="1"/>
  <c r="AD165" i="1"/>
  <c r="AC165" i="1"/>
  <c r="AB165" i="1"/>
  <c r="AA165" i="1"/>
  <c r="O165" i="1"/>
  <c r="K165" i="1"/>
  <c r="I165" i="1"/>
  <c r="G165" i="1"/>
  <c r="D165" i="1"/>
  <c r="AE164" i="1"/>
  <c r="AD164" i="1"/>
  <c r="AC164" i="1"/>
  <c r="AB164" i="1"/>
  <c r="AA164" i="1"/>
  <c r="AN164" i="1" s="1"/>
  <c r="W164" i="1"/>
  <c r="S164" i="1"/>
  <c r="O164" i="1"/>
  <c r="K164" i="1"/>
  <c r="AM164" i="1" s="1"/>
  <c r="AO164" i="1" s="1"/>
  <c r="G164" i="1"/>
  <c r="D164" i="1"/>
  <c r="AE163" i="1"/>
  <c r="AD163" i="1"/>
  <c r="AB163" i="1"/>
  <c r="W163" i="1"/>
  <c r="S163" i="1"/>
  <c r="O163" i="1"/>
  <c r="K163" i="1"/>
  <c r="I163" i="1"/>
  <c r="AE162" i="1"/>
  <c r="AC162" i="1"/>
  <c r="Z162" i="1"/>
  <c r="AD162" i="1" s="1"/>
  <c r="Y162" i="1"/>
  <c r="X162" i="1"/>
  <c r="AB162" i="1" s="1"/>
  <c r="AA162" i="1" s="1"/>
  <c r="W162" i="1"/>
  <c r="V162" i="1"/>
  <c r="U162" i="1"/>
  <c r="T162" i="1"/>
  <c r="S162" i="1"/>
  <c r="O162" i="1"/>
  <c r="M162" i="1"/>
  <c r="K162" i="1" s="1"/>
  <c r="G162" i="1"/>
  <c r="AE161" i="1"/>
  <c r="AD161" i="1"/>
  <c r="AB161" i="1"/>
  <c r="O161" i="1"/>
  <c r="M161" i="1"/>
  <c r="AC161" i="1" s="1"/>
  <c r="K161" i="1"/>
  <c r="G161" i="1"/>
  <c r="AE160" i="1"/>
  <c r="AD160" i="1"/>
  <c r="AB160" i="1"/>
  <c r="O160" i="1"/>
  <c r="M160" i="1"/>
  <c r="K160" i="1" s="1"/>
  <c r="G160" i="1"/>
  <c r="AE159" i="1"/>
  <c r="AD159" i="1"/>
  <c r="AB159" i="1"/>
  <c r="O159" i="1"/>
  <c r="M159" i="1"/>
  <c r="AC159" i="1" s="1"/>
  <c r="K159" i="1"/>
  <c r="G159" i="1"/>
  <c r="D159" i="1"/>
  <c r="D158" i="1" s="1"/>
  <c r="AN158" i="1"/>
  <c r="AE158" i="1"/>
  <c r="AD158" i="1"/>
  <c r="AC158" i="1"/>
  <c r="AB158" i="1"/>
  <c r="AA158" i="1" s="1"/>
  <c r="W158" i="1"/>
  <c r="S158" i="1"/>
  <c r="O158" i="1"/>
  <c r="K158" i="1"/>
  <c r="G158" i="1"/>
  <c r="AM158" i="1" s="1"/>
  <c r="AO158" i="1" s="1"/>
  <c r="AE157" i="1"/>
  <c r="AC157" i="1"/>
  <c r="Z157" i="1"/>
  <c r="AD157" i="1" s="1"/>
  <c r="Y157" i="1"/>
  <c r="X157" i="1"/>
  <c r="AB157" i="1" s="1"/>
  <c r="AA157" i="1" s="1"/>
  <c r="W157" i="1"/>
  <c r="V157" i="1"/>
  <c r="U157" i="1"/>
  <c r="T157" i="1"/>
  <c r="S157" i="1"/>
  <c r="O157" i="1"/>
  <c r="M157" i="1"/>
  <c r="K157" i="1" s="1"/>
  <c r="G157" i="1"/>
  <c r="AE156" i="1"/>
  <c r="AD156" i="1"/>
  <c r="AB156" i="1"/>
  <c r="O156" i="1"/>
  <c r="M156" i="1"/>
  <c r="AC156" i="1" s="1"/>
  <c r="K156" i="1"/>
  <c r="G156" i="1"/>
  <c r="AE155" i="1"/>
  <c r="AD155" i="1"/>
  <c r="AB155" i="1"/>
  <c r="O155" i="1"/>
  <c r="M155" i="1"/>
  <c r="AC155" i="1" s="1"/>
  <c r="AA155" i="1" s="1"/>
  <c r="G155" i="1"/>
  <c r="AE154" i="1"/>
  <c r="AD154" i="1"/>
  <c r="AB154" i="1"/>
  <c r="O154" i="1"/>
  <c r="M154" i="1"/>
  <c r="AC154" i="1" s="1"/>
  <c r="K154" i="1"/>
  <c r="G154" i="1"/>
  <c r="AE153" i="1"/>
  <c r="AD153" i="1"/>
  <c r="AC153" i="1"/>
  <c r="AB153" i="1"/>
  <c r="AA153" i="1"/>
  <c r="AN153" i="1" s="1"/>
  <c r="W153" i="1"/>
  <c r="S153" i="1"/>
  <c r="O153" i="1"/>
  <c r="K153" i="1"/>
  <c r="AM153" i="1" s="1"/>
  <c r="AO153" i="1" s="1"/>
  <c r="G153" i="1"/>
  <c r="AL153" i="1" s="1"/>
  <c r="D153" i="1"/>
  <c r="AE152" i="1"/>
  <c r="AD152" i="1"/>
  <c r="AC152" i="1"/>
  <c r="AB152" i="1"/>
  <c r="AA152" i="1" s="1"/>
  <c r="W152" i="1"/>
  <c r="S152" i="1"/>
  <c r="O152" i="1"/>
  <c r="K152" i="1"/>
  <c r="G152" i="1"/>
  <c r="AE151" i="1"/>
  <c r="AD151" i="1"/>
  <c r="AD150" i="1" s="1"/>
  <c r="AD149" i="1" s="1"/>
  <c r="AD148" i="1" s="1"/>
  <c r="AD147" i="1" s="1"/>
  <c r="AD146" i="1" s="1"/>
  <c r="AD12" i="1" s="1"/>
  <c r="AD11" i="1" s="1"/>
  <c r="AC151" i="1"/>
  <c r="AB151" i="1"/>
  <c r="AA151" i="1" s="1"/>
  <c r="W151" i="1"/>
  <c r="S151" i="1"/>
  <c r="O151" i="1"/>
  <c r="K151" i="1"/>
  <c r="G151" i="1"/>
  <c r="AH150" i="1"/>
  <c r="AG150" i="1"/>
  <c r="AG149" i="1" s="1"/>
  <c r="AG148" i="1" s="1"/>
  <c r="AG147" i="1" s="1"/>
  <c r="AG146" i="1" s="1"/>
  <c r="AG12" i="1" s="1"/>
  <c r="AG11" i="1" s="1"/>
  <c r="AG10" i="1" s="1"/>
  <c r="AF150" i="1"/>
  <c r="AE150" i="1"/>
  <c r="AE149" i="1" s="1"/>
  <c r="AE148" i="1" s="1"/>
  <c r="AE147" i="1" s="1"/>
  <c r="AE146" i="1" s="1"/>
  <c r="AC150" i="1"/>
  <c r="Z150" i="1"/>
  <c r="Y150" i="1"/>
  <c r="Y149" i="1" s="1"/>
  <c r="Y148" i="1" s="1"/>
  <c r="Y147" i="1" s="1"/>
  <c r="Y146" i="1" s="1"/>
  <c r="Y12" i="1" s="1"/>
  <c r="Y11" i="1" s="1"/>
  <c r="X150" i="1"/>
  <c r="W150" i="1"/>
  <c r="W149" i="1" s="1"/>
  <c r="W148" i="1" s="1"/>
  <c r="W147" i="1" s="1"/>
  <c r="W146" i="1" s="1"/>
  <c r="V150" i="1"/>
  <c r="U150" i="1"/>
  <c r="U149" i="1" s="1"/>
  <c r="U148" i="1" s="1"/>
  <c r="U147" i="1" s="1"/>
  <c r="U146" i="1" s="1"/>
  <c r="U12" i="1" s="1"/>
  <c r="U11" i="1" s="1"/>
  <c r="U10" i="1" s="1"/>
  <c r="T150" i="1"/>
  <c r="S150" i="1"/>
  <c r="S149" i="1" s="1"/>
  <c r="S148" i="1" s="1"/>
  <c r="S147" i="1" s="1"/>
  <c r="S146" i="1" s="1"/>
  <c r="R150" i="1"/>
  <c r="Q150" i="1"/>
  <c r="Q149" i="1" s="1"/>
  <c r="Q148" i="1" s="1"/>
  <c r="Q147" i="1" s="1"/>
  <c r="Q146" i="1" s="1"/>
  <c r="Q12" i="1" s="1"/>
  <c r="Q11" i="1" s="1"/>
  <c r="P150" i="1"/>
  <c r="O150" i="1"/>
  <c r="O149" i="1" s="1"/>
  <c r="O148" i="1" s="1"/>
  <c r="O147" i="1" s="1"/>
  <c r="O146" i="1" s="1"/>
  <c r="N150" i="1"/>
  <c r="M150" i="1"/>
  <c r="M149" i="1" s="1"/>
  <c r="M148" i="1" s="1"/>
  <c r="M147" i="1" s="1"/>
  <c r="M146" i="1" s="1"/>
  <c r="M12" i="1" s="1"/>
  <c r="M11" i="1" s="1"/>
  <c r="M10" i="1" s="1"/>
  <c r="L150" i="1"/>
  <c r="K150" i="1"/>
  <c r="K149" i="1" s="1"/>
  <c r="K148" i="1" s="1"/>
  <c r="K147" i="1" s="1"/>
  <c r="K146" i="1" s="1"/>
  <c r="J150" i="1"/>
  <c r="I150" i="1"/>
  <c r="I149" i="1" s="1"/>
  <c r="I148" i="1" s="1"/>
  <c r="I147" i="1" s="1"/>
  <c r="I146" i="1" s="1"/>
  <c r="I12" i="1" s="1"/>
  <c r="I11" i="1" s="1"/>
  <c r="I10" i="1" s="1"/>
  <c r="H150" i="1"/>
  <c r="G150" i="1"/>
  <c r="F150" i="1"/>
  <c r="E150" i="1"/>
  <c r="E149" i="1" s="1"/>
  <c r="E148" i="1" s="1"/>
  <c r="E147" i="1" s="1"/>
  <c r="E146" i="1" s="1"/>
  <c r="E12" i="1" s="1"/>
  <c r="E11" i="1" s="1"/>
  <c r="E10" i="1" s="1"/>
  <c r="D150" i="1"/>
  <c r="C150" i="1"/>
  <c r="C149" i="1" s="1"/>
  <c r="C148" i="1" s="1"/>
  <c r="C147" i="1" s="1"/>
  <c r="C146" i="1" s="1"/>
  <c r="C12" i="1" s="1"/>
  <c r="C11" i="1" s="1"/>
  <c r="AI149" i="1"/>
  <c r="AH149" i="1"/>
  <c r="AH148" i="1" s="1"/>
  <c r="AH147" i="1" s="1"/>
  <c r="AH146" i="1" s="1"/>
  <c r="AH12" i="1" s="1"/>
  <c r="AH11" i="1" s="1"/>
  <c r="AH10" i="1" s="1"/>
  <c r="AF149" i="1"/>
  <c r="AF148" i="1" s="1"/>
  <c r="AF147" i="1" s="1"/>
  <c r="AF146" i="1" s="1"/>
  <c r="AF12" i="1" s="1"/>
  <c r="Z149" i="1"/>
  <c r="Z148" i="1" s="1"/>
  <c r="Z147" i="1" s="1"/>
  <c r="Z146" i="1" s="1"/>
  <c r="Z12" i="1" s="1"/>
  <c r="Z11" i="1" s="1"/>
  <c r="X149" i="1"/>
  <c r="X148" i="1" s="1"/>
  <c r="X147" i="1" s="1"/>
  <c r="X146" i="1" s="1"/>
  <c r="X12" i="1" s="1"/>
  <c r="X11" i="1" s="1"/>
  <c r="V149" i="1"/>
  <c r="V148" i="1" s="1"/>
  <c r="V147" i="1" s="1"/>
  <c r="V146" i="1" s="1"/>
  <c r="V12" i="1" s="1"/>
  <c r="V11" i="1" s="1"/>
  <c r="V10" i="1" s="1"/>
  <c r="T149" i="1"/>
  <c r="T148" i="1" s="1"/>
  <c r="T147" i="1" s="1"/>
  <c r="T146" i="1" s="1"/>
  <c r="T12" i="1" s="1"/>
  <c r="T11" i="1" s="1"/>
  <c r="R149" i="1"/>
  <c r="R148" i="1" s="1"/>
  <c r="R147" i="1" s="1"/>
  <c r="R146" i="1" s="1"/>
  <c r="R12" i="1" s="1"/>
  <c r="R11" i="1" s="1"/>
  <c r="P149" i="1"/>
  <c r="P148" i="1" s="1"/>
  <c r="P147" i="1" s="1"/>
  <c r="P146" i="1" s="1"/>
  <c r="P12" i="1" s="1"/>
  <c r="P11" i="1" s="1"/>
  <c r="N149" i="1"/>
  <c r="N148" i="1" s="1"/>
  <c r="N147" i="1" s="1"/>
  <c r="N146" i="1" s="1"/>
  <c r="N12" i="1" s="1"/>
  <c r="N11" i="1" s="1"/>
  <c r="L149" i="1"/>
  <c r="L148" i="1" s="1"/>
  <c r="L147" i="1" s="1"/>
  <c r="L146" i="1" s="1"/>
  <c r="L12" i="1" s="1"/>
  <c r="L11" i="1" s="1"/>
  <c r="J149" i="1"/>
  <c r="J148" i="1" s="1"/>
  <c r="J147" i="1" s="1"/>
  <c r="J146" i="1" s="1"/>
  <c r="J12" i="1" s="1"/>
  <c r="J11" i="1" s="1"/>
  <c r="H149" i="1"/>
  <c r="H148" i="1" s="1"/>
  <c r="H147" i="1" s="1"/>
  <c r="H146" i="1" s="1"/>
  <c r="H12" i="1" s="1"/>
  <c r="H11" i="1" s="1"/>
  <c r="F149" i="1"/>
  <c r="F148" i="1" s="1"/>
  <c r="F147" i="1" s="1"/>
  <c r="F146" i="1" s="1"/>
  <c r="F12" i="1" s="1"/>
  <c r="F11" i="1" s="1"/>
  <c r="D149" i="1"/>
  <c r="D148" i="1" s="1"/>
  <c r="D147" i="1" s="1"/>
  <c r="D146" i="1" s="1"/>
  <c r="AI148" i="1"/>
  <c r="AI147" i="1" s="1"/>
  <c r="AI146" i="1" s="1"/>
  <c r="AI12" i="1" s="1"/>
  <c r="AI11" i="1" s="1"/>
  <c r="AI10" i="1" s="1"/>
  <c r="AE145" i="1"/>
  <c r="Z145" i="1"/>
  <c r="AD145" i="1" s="1"/>
  <c r="Y145" i="1"/>
  <c r="AC145" i="1" s="1"/>
  <c r="X145" i="1"/>
  <c r="AB145" i="1" s="1"/>
  <c r="AA145" i="1" s="1"/>
  <c r="O145" i="1"/>
  <c r="K145" i="1"/>
  <c r="I145" i="1"/>
  <c r="G145" i="1"/>
  <c r="AE144" i="1"/>
  <c r="AD144" i="1"/>
  <c r="AB144" i="1"/>
  <c r="O144" i="1"/>
  <c r="K144" i="1"/>
  <c r="I144" i="1"/>
  <c r="AC144" i="1" s="1"/>
  <c r="AE143" i="1"/>
  <c r="AD143" i="1"/>
  <c r="AC143" i="1"/>
  <c r="AB143" i="1"/>
  <c r="AA143" i="1"/>
  <c r="O143" i="1"/>
  <c r="K143" i="1"/>
  <c r="I143" i="1"/>
  <c r="G143" i="1"/>
  <c r="AE142" i="1"/>
  <c r="AD142" i="1"/>
  <c r="AB142" i="1"/>
  <c r="AA142" i="1" s="1"/>
  <c r="O142" i="1"/>
  <c r="K142" i="1"/>
  <c r="I142" i="1"/>
  <c r="AC142" i="1" s="1"/>
  <c r="D142" i="1"/>
  <c r="D141" i="1" s="1"/>
  <c r="AE141" i="1"/>
  <c r="AD141" i="1"/>
  <c r="AC141" i="1"/>
  <c r="AB141" i="1"/>
  <c r="AA141" i="1" s="1"/>
  <c r="W141" i="1"/>
  <c r="S141" i="1"/>
  <c r="O141" i="1"/>
  <c r="K141" i="1"/>
  <c r="G141" i="1"/>
  <c r="AE140" i="1"/>
  <c r="Z140" i="1"/>
  <c r="AD140" i="1" s="1"/>
  <c r="Y140" i="1"/>
  <c r="AC140" i="1" s="1"/>
  <c r="X140" i="1"/>
  <c r="AB140" i="1" s="1"/>
  <c r="O140" i="1"/>
  <c r="K140" i="1"/>
  <c r="I140" i="1"/>
  <c r="G140" i="1" s="1"/>
  <c r="D140" i="1"/>
  <c r="AE139" i="1"/>
  <c r="AD139" i="1"/>
  <c r="AB139" i="1"/>
  <c r="AA139" i="1" s="1"/>
  <c r="O139" i="1"/>
  <c r="K139" i="1"/>
  <c r="I139" i="1"/>
  <c r="AC139" i="1" s="1"/>
  <c r="AE138" i="1"/>
  <c r="AD138" i="1"/>
  <c r="AC138" i="1"/>
  <c r="AB138" i="1"/>
  <c r="AA138" i="1"/>
  <c r="O138" i="1"/>
  <c r="K138" i="1"/>
  <c r="I138" i="1"/>
  <c r="G138" i="1"/>
  <c r="AE137" i="1"/>
  <c r="AD137" i="1"/>
  <c r="AB137" i="1"/>
  <c r="O137" i="1"/>
  <c r="K137" i="1"/>
  <c r="I137" i="1"/>
  <c r="AC137" i="1" s="1"/>
  <c r="D137" i="1"/>
  <c r="D136" i="1" s="1"/>
  <c r="AE136" i="1"/>
  <c r="AD136" i="1"/>
  <c r="AC136" i="1"/>
  <c r="AB136" i="1"/>
  <c r="AA136" i="1" s="1"/>
  <c r="W136" i="1"/>
  <c r="S136" i="1"/>
  <c r="O136" i="1"/>
  <c r="K136" i="1"/>
  <c r="G136" i="1"/>
  <c r="AE135" i="1"/>
  <c r="Z135" i="1"/>
  <c r="AD135" i="1" s="1"/>
  <c r="Y135" i="1"/>
  <c r="AC135" i="1" s="1"/>
  <c r="X135" i="1"/>
  <c r="AB135" i="1" s="1"/>
  <c r="AA135" i="1" s="1"/>
  <c r="O135" i="1"/>
  <c r="K135" i="1"/>
  <c r="I135" i="1"/>
  <c r="G135" i="1" s="1"/>
  <c r="D135" i="1"/>
  <c r="AE134" i="1"/>
  <c r="AD134" i="1"/>
  <c r="AB134" i="1"/>
  <c r="O134" i="1"/>
  <c r="K134" i="1"/>
  <c r="I134" i="1"/>
  <c r="AC134" i="1" s="1"/>
  <c r="AE133" i="1"/>
  <c r="AD133" i="1"/>
  <c r="AC133" i="1"/>
  <c r="AB133" i="1"/>
  <c r="AA133" i="1"/>
  <c r="O133" i="1"/>
  <c r="K133" i="1"/>
  <c r="I133" i="1"/>
  <c r="G133" i="1"/>
  <c r="AE132" i="1"/>
  <c r="AD132" i="1"/>
  <c r="AB132" i="1"/>
  <c r="AA132" i="1" s="1"/>
  <c r="O132" i="1"/>
  <c r="K132" i="1"/>
  <c r="I132" i="1"/>
  <c r="AC132" i="1" s="1"/>
  <c r="D132" i="1"/>
  <c r="D131" i="1" s="1"/>
  <c r="AE131" i="1"/>
  <c r="AD131" i="1"/>
  <c r="AC131" i="1"/>
  <c r="AB131" i="1"/>
  <c r="AA131" i="1" s="1"/>
  <c r="W131" i="1"/>
  <c r="S131" i="1"/>
  <c r="O131" i="1"/>
  <c r="K131" i="1"/>
  <c r="G131" i="1"/>
  <c r="AE130" i="1"/>
  <c r="Z130" i="1"/>
  <c r="AD130" i="1" s="1"/>
  <c r="Y130" i="1"/>
  <c r="AC130" i="1" s="1"/>
  <c r="X130" i="1"/>
  <c r="AB130" i="1" s="1"/>
  <c r="O130" i="1"/>
  <c r="K130" i="1"/>
  <c r="I130" i="1"/>
  <c r="G130" i="1" s="1"/>
  <c r="D130" i="1"/>
  <c r="AE129" i="1"/>
  <c r="AD129" i="1"/>
  <c r="AB129" i="1"/>
  <c r="AA129" i="1" s="1"/>
  <c r="O129" i="1"/>
  <c r="K129" i="1"/>
  <c r="I129" i="1"/>
  <c r="AC129" i="1" s="1"/>
  <c r="AE128" i="1"/>
  <c r="AD128" i="1"/>
  <c r="AC128" i="1"/>
  <c r="AB128" i="1"/>
  <c r="AA128" i="1"/>
  <c r="O128" i="1"/>
  <c r="K128" i="1"/>
  <c r="I128" i="1"/>
  <c r="G128" i="1"/>
  <c r="AE127" i="1"/>
  <c r="AD127" i="1"/>
  <c r="AB127" i="1"/>
  <c r="O127" i="1"/>
  <c r="K127" i="1"/>
  <c r="I127" i="1"/>
  <c r="AC127" i="1" s="1"/>
  <c r="D127" i="1"/>
  <c r="D126" i="1" s="1"/>
  <c r="AE126" i="1"/>
  <c r="AD126" i="1"/>
  <c r="AC126" i="1"/>
  <c r="AB126" i="1"/>
  <c r="AA126" i="1" s="1"/>
  <c r="W126" i="1"/>
  <c r="S126" i="1"/>
  <c r="O126" i="1"/>
  <c r="K126" i="1"/>
  <c r="G126" i="1"/>
  <c r="AE125" i="1"/>
  <c r="Z125" i="1"/>
  <c r="AD125" i="1" s="1"/>
  <c r="Y125" i="1"/>
  <c r="AC125" i="1" s="1"/>
  <c r="X125" i="1"/>
  <c r="AB125" i="1" s="1"/>
  <c r="AA125" i="1" s="1"/>
  <c r="O125" i="1"/>
  <c r="K125" i="1"/>
  <c r="I125" i="1"/>
  <c r="G125" i="1" s="1"/>
  <c r="AE124" i="1"/>
  <c r="AD124" i="1"/>
  <c r="AC124" i="1"/>
  <c r="AB124" i="1"/>
  <c r="AA124" i="1"/>
  <c r="O124" i="1"/>
  <c r="K124" i="1"/>
  <c r="I124" i="1"/>
  <c r="G124" i="1"/>
  <c r="AE123" i="1"/>
  <c r="AD123" i="1"/>
  <c r="AB123" i="1"/>
  <c r="O123" i="1"/>
  <c r="K123" i="1"/>
  <c r="I123" i="1"/>
  <c r="AC123" i="1" s="1"/>
  <c r="AE122" i="1"/>
  <c r="AD122" i="1"/>
  <c r="AC122" i="1"/>
  <c r="AB122" i="1"/>
  <c r="AA122" i="1"/>
  <c r="O122" i="1"/>
  <c r="K122" i="1"/>
  <c r="I122" i="1"/>
  <c r="G122" i="1"/>
  <c r="D122" i="1"/>
  <c r="AE121" i="1"/>
  <c r="AD121" i="1"/>
  <c r="AC121" i="1"/>
  <c r="AB121" i="1"/>
  <c r="AA121" i="1"/>
  <c r="W121" i="1"/>
  <c r="S121" i="1"/>
  <c r="O121" i="1"/>
  <c r="K121" i="1"/>
  <c r="G121" i="1"/>
  <c r="D121" i="1"/>
  <c r="AE120" i="1"/>
  <c r="Z120" i="1"/>
  <c r="AD120" i="1" s="1"/>
  <c r="Y120" i="1"/>
  <c r="AC120" i="1" s="1"/>
  <c r="X120" i="1"/>
  <c r="AB120" i="1" s="1"/>
  <c r="U120" i="1"/>
  <c r="O120" i="1"/>
  <c r="K120" i="1"/>
  <c r="I120" i="1"/>
  <c r="G120" i="1" s="1"/>
  <c r="AE119" i="1"/>
  <c r="AD119" i="1"/>
  <c r="AC119" i="1"/>
  <c r="AB119" i="1"/>
  <c r="AA119" i="1"/>
  <c r="O119" i="1"/>
  <c r="K119" i="1"/>
  <c r="I119" i="1"/>
  <c r="G119" i="1"/>
  <c r="AE118" i="1"/>
  <c r="AD118" i="1"/>
  <c r="AB118" i="1"/>
  <c r="O118" i="1"/>
  <c r="K118" i="1"/>
  <c r="I118" i="1"/>
  <c r="AC118" i="1" s="1"/>
  <c r="AE117" i="1"/>
  <c r="AD117" i="1"/>
  <c r="AC117" i="1"/>
  <c r="AB117" i="1"/>
  <c r="AA117" i="1"/>
  <c r="O117" i="1"/>
  <c r="K117" i="1"/>
  <c r="I117" i="1"/>
  <c r="G117" i="1"/>
  <c r="D117" i="1"/>
  <c r="AE116" i="1"/>
  <c r="AD116" i="1"/>
  <c r="AC116" i="1"/>
  <c r="AB116" i="1"/>
  <c r="AA116" i="1"/>
  <c r="W116" i="1"/>
  <c r="S116" i="1"/>
  <c r="O116" i="1"/>
  <c r="K116" i="1"/>
  <c r="G116" i="1"/>
  <c r="D116" i="1"/>
  <c r="AE115" i="1"/>
  <c r="Z115" i="1"/>
  <c r="AD115" i="1" s="1"/>
  <c r="X115" i="1"/>
  <c r="AB115" i="1" s="1"/>
  <c r="O115" i="1"/>
  <c r="K115" i="1"/>
  <c r="I115" i="1"/>
  <c r="G115" i="1"/>
  <c r="AE114" i="1"/>
  <c r="AD114" i="1"/>
  <c r="AB114" i="1"/>
  <c r="O114" i="1"/>
  <c r="K114" i="1"/>
  <c r="I114" i="1"/>
  <c r="AC114" i="1" s="1"/>
  <c r="AE113" i="1"/>
  <c r="AD113" i="1"/>
  <c r="AB113" i="1"/>
  <c r="Y113" i="1"/>
  <c r="Y115" i="1" s="1"/>
  <c r="AC115" i="1" s="1"/>
  <c r="O113" i="1"/>
  <c r="K113" i="1"/>
  <c r="I113" i="1"/>
  <c r="AC113" i="1" s="1"/>
  <c r="AA113" i="1" s="1"/>
  <c r="AE112" i="1"/>
  <c r="AD112" i="1"/>
  <c r="AC112" i="1"/>
  <c r="AB112" i="1"/>
  <c r="AA112" i="1"/>
  <c r="O112" i="1"/>
  <c r="K112" i="1"/>
  <c r="I112" i="1"/>
  <c r="G112" i="1"/>
  <c r="D112" i="1"/>
  <c r="AE111" i="1"/>
  <c r="AD111" i="1"/>
  <c r="AC111" i="1"/>
  <c r="AB111" i="1"/>
  <c r="AA111" i="1"/>
  <c r="W111" i="1"/>
  <c r="S111" i="1"/>
  <c r="O111" i="1"/>
  <c r="K111" i="1"/>
  <c r="G111" i="1"/>
  <c r="D111" i="1"/>
  <c r="AE110" i="1"/>
  <c r="Z110" i="1"/>
  <c r="AD110" i="1" s="1"/>
  <c r="Y110" i="1"/>
  <c r="AC110" i="1" s="1"/>
  <c r="X110" i="1"/>
  <c r="AB110" i="1" s="1"/>
  <c r="AA110" i="1" s="1"/>
  <c r="O110" i="1"/>
  <c r="K110" i="1"/>
  <c r="I110" i="1"/>
  <c r="G110" i="1"/>
  <c r="AE109" i="1"/>
  <c r="AD109" i="1"/>
  <c r="AB109" i="1"/>
  <c r="O109" i="1"/>
  <c r="K109" i="1"/>
  <c r="I109" i="1"/>
  <c r="AC109" i="1" s="1"/>
  <c r="AE108" i="1"/>
  <c r="AD108" i="1"/>
  <c r="AC108" i="1"/>
  <c r="AB108" i="1"/>
  <c r="AA108" i="1"/>
  <c r="O108" i="1"/>
  <c r="K108" i="1"/>
  <c r="I108" i="1"/>
  <c r="G108" i="1"/>
  <c r="AE107" i="1"/>
  <c r="AD107" i="1"/>
  <c r="AB107" i="1"/>
  <c r="AA107" i="1" s="1"/>
  <c r="O107" i="1"/>
  <c r="K107" i="1"/>
  <c r="I107" i="1"/>
  <c r="AC107" i="1" s="1"/>
  <c r="D107" i="1"/>
  <c r="D106" i="1" s="1"/>
  <c r="AE106" i="1"/>
  <c r="AD106" i="1"/>
  <c r="AC106" i="1"/>
  <c r="AB106" i="1"/>
  <c r="AA106" i="1" s="1"/>
  <c r="AN106" i="1" s="1"/>
  <c r="W106" i="1"/>
  <c r="S106" i="1"/>
  <c r="O106" i="1"/>
  <c r="K106" i="1"/>
  <c r="G106" i="1"/>
  <c r="AE105" i="1"/>
  <c r="Z105" i="1"/>
  <c r="AD105" i="1" s="1"/>
  <c r="Y105" i="1"/>
  <c r="AC105" i="1" s="1"/>
  <c r="X105" i="1"/>
  <c r="AB105" i="1" s="1"/>
  <c r="U105" i="1"/>
  <c r="O105" i="1"/>
  <c r="K105" i="1"/>
  <c r="I105" i="1"/>
  <c r="G105" i="1"/>
  <c r="AE104" i="1"/>
  <c r="AD104" i="1"/>
  <c r="AB104" i="1"/>
  <c r="O104" i="1"/>
  <c r="K104" i="1"/>
  <c r="I104" i="1"/>
  <c r="AC104" i="1" s="1"/>
  <c r="AE103" i="1"/>
  <c r="AD103" i="1"/>
  <c r="AC103" i="1"/>
  <c r="AB103" i="1"/>
  <c r="AA103" i="1"/>
  <c r="O103" i="1"/>
  <c r="K103" i="1"/>
  <c r="I103" i="1"/>
  <c r="G103" i="1"/>
  <c r="AE102" i="1"/>
  <c r="AD102" i="1"/>
  <c r="AB102" i="1"/>
  <c r="AA102" i="1" s="1"/>
  <c r="O102" i="1"/>
  <c r="K102" i="1"/>
  <c r="I102" i="1"/>
  <c r="AC102" i="1" s="1"/>
  <c r="D102" i="1"/>
  <c r="D101" i="1" s="1"/>
  <c r="AE101" i="1"/>
  <c r="AD101" i="1"/>
  <c r="AC101" i="1"/>
  <c r="AB101" i="1"/>
  <c r="AA101" i="1" s="1"/>
  <c r="AN101" i="1" s="1"/>
  <c r="W101" i="1"/>
  <c r="S101" i="1"/>
  <c r="O101" i="1"/>
  <c r="K101" i="1"/>
  <c r="G101" i="1"/>
  <c r="AE100" i="1"/>
  <c r="Z100" i="1"/>
  <c r="AD100" i="1" s="1"/>
  <c r="Y100" i="1"/>
  <c r="AC100" i="1" s="1"/>
  <c r="X100" i="1"/>
  <c r="AB100" i="1" s="1"/>
  <c r="O100" i="1"/>
  <c r="K100" i="1"/>
  <c r="I100" i="1"/>
  <c r="G100" i="1" s="1"/>
  <c r="AE99" i="1"/>
  <c r="AD99" i="1"/>
  <c r="AC99" i="1"/>
  <c r="AB99" i="1"/>
  <c r="AA99" i="1"/>
  <c r="O99" i="1"/>
  <c r="K99" i="1"/>
  <c r="I99" i="1"/>
  <c r="G99" i="1"/>
  <c r="AE98" i="1"/>
  <c r="AD98" i="1"/>
  <c r="AB98" i="1"/>
  <c r="AA98" i="1" s="1"/>
  <c r="O98" i="1"/>
  <c r="K98" i="1"/>
  <c r="I98" i="1"/>
  <c r="AC98" i="1" s="1"/>
  <c r="AE97" i="1"/>
  <c r="AD97" i="1"/>
  <c r="AC97" i="1"/>
  <c r="AB97" i="1"/>
  <c r="AA97" i="1"/>
  <c r="O97" i="1"/>
  <c r="K97" i="1"/>
  <c r="I97" i="1"/>
  <c r="G97" i="1"/>
  <c r="D97" i="1"/>
  <c r="AE96" i="1"/>
  <c r="AD96" i="1"/>
  <c r="AC96" i="1"/>
  <c r="AB96" i="1"/>
  <c r="AA96" i="1"/>
  <c r="AN96" i="1" s="1"/>
  <c r="W96" i="1"/>
  <c r="S96" i="1"/>
  <c r="O96" i="1"/>
  <c r="K96" i="1"/>
  <c r="AM96" i="1" s="1"/>
  <c r="AO96" i="1" s="1"/>
  <c r="G96" i="1"/>
  <c r="AL96" i="1" s="1"/>
  <c r="D96" i="1"/>
  <c r="AE95" i="1"/>
  <c r="Z95" i="1"/>
  <c r="AD95" i="1" s="1"/>
  <c r="Y95" i="1"/>
  <c r="AC95" i="1" s="1"/>
  <c r="X95" i="1"/>
  <c r="AB95" i="1" s="1"/>
  <c r="AA95" i="1" s="1"/>
  <c r="O95" i="1"/>
  <c r="K95" i="1"/>
  <c r="I95" i="1"/>
  <c r="G95" i="1"/>
  <c r="AE94" i="1"/>
  <c r="AD94" i="1"/>
  <c r="AB94" i="1"/>
  <c r="O94" i="1"/>
  <c r="K94" i="1"/>
  <c r="I94" i="1"/>
  <c r="AC94" i="1" s="1"/>
  <c r="AE93" i="1"/>
  <c r="AD93" i="1"/>
  <c r="AC93" i="1"/>
  <c r="AB93" i="1"/>
  <c r="AA93" i="1"/>
  <c r="O93" i="1"/>
  <c r="K93" i="1"/>
  <c r="I93" i="1"/>
  <c r="G93" i="1"/>
  <c r="AE92" i="1"/>
  <c r="AD92" i="1"/>
  <c r="AB92" i="1"/>
  <c r="AA92" i="1" s="1"/>
  <c r="O92" i="1"/>
  <c r="K92" i="1"/>
  <c r="I92" i="1"/>
  <c r="AC92" i="1" s="1"/>
  <c r="D92" i="1"/>
  <c r="D91" i="1" s="1"/>
  <c r="AE91" i="1"/>
  <c r="AD91" i="1"/>
  <c r="AC91" i="1"/>
  <c r="AB91" i="1"/>
  <c r="AA91" i="1" s="1"/>
  <c r="AN91" i="1" s="1"/>
  <c r="W91" i="1"/>
  <c r="S91" i="1"/>
  <c r="O91" i="1"/>
  <c r="K91" i="1"/>
  <c r="G91" i="1"/>
  <c r="AE90" i="1"/>
  <c r="Z90" i="1"/>
  <c r="AD90" i="1" s="1"/>
  <c r="X90" i="1"/>
  <c r="AB90" i="1" s="1"/>
  <c r="O90" i="1"/>
  <c r="K90" i="1"/>
  <c r="I90" i="1"/>
  <c r="G90" i="1" s="1"/>
  <c r="AE89" i="1"/>
  <c r="AD89" i="1"/>
  <c r="AC89" i="1"/>
  <c r="AB89" i="1"/>
  <c r="AA89" i="1"/>
  <c r="O89" i="1"/>
  <c r="K89" i="1"/>
  <c r="I89" i="1"/>
  <c r="G89" i="1"/>
  <c r="AE88" i="1"/>
  <c r="AD88" i="1"/>
  <c r="AB88" i="1"/>
  <c r="Y88" i="1"/>
  <c r="Y90" i="1" s="1"/>
  <c r="AC90" i="1" s="1"/>
  <c r="O88" i="1"/>
  <c r="K88" i="1"/>
  <c r="I88" i="1"/>
  <c r="G88" i="1"/>
  <c r="AE87" i="1"/>
  <c r="AD87" i="1"/>
  <c r="AB87" i="1"/>
  <c r="O87" i="1"/>
  <c r="K87" i="1"/>
  <c r="I87" i="1"/>
  <c r="AC87" i="1" s="1"/>
  <c r="D87" i="1"/>
  <c r="D86" i="1" s="1"/>
  <c r="AE86" i="1"/>
  <c r="AD86" i="1"/>
  <c r="AC86" i="1"/>
  <c r="AB86" i="1"/>
  <c r="AA86" i="1" s="1"/>
  <c r="AN86" i="1" s="1"/>
  <c r="W86" i="1"/>
  <c r="S86" i="1"/>
  <c r="O86" i="1"/>
  <c r="K86" i="1"/>
  <c r="G86" i="1"/>
  <c r="AL86" i="1" s="1"/>
  <c r="AE85" i="1"/>
  <c r="Z85" i="1"/>
  <c r="AD85" i="1" s="1"/>
  <c r="Y85" i="1"/>
  <c r="AC85" i="1" s="1"/>
  <c r="X85" i="1"/>
  <c r="AB85" i="1" s="1"/>
  <c r="AA85" i="1" s="1"/>
  <c r="U85" i="1"/>
  <c r="O85" i="1"/>
  <c r="K85" i="1"/>
  <c r="I85" i="1"/>
  <c r="G85" i="1"/>
  <c r="AE84" i="1"/>
  <c r="AD84" i="1"/>
  <c r="AB84" i="1"/>
  <c r="AA84" i="1" s="1"/>
  <c r="O84" i="1"/>
  <c r="K84" i="1"/>
  <c r="I84" i="1"/>
  <c r="AC84" i="1" s="1"/>
  <c r="AE83" i="1"/>
  <c r="AD83" i="1"/>
  <c r="AC83" i="1"/>
  <c r="AB83" i="1"/>
  <c r="AA83" i="1"/>
  <c r="O83" i="1"/>
  <c r="K83" i="1"/>
  <c r="I83" i="1"/>
  <c r="G83" i="1"/>
  <c r="AE82" i="1"/>
  <c r="AD82" i="1"/>
  <c r="AB82" i="1"/>
  <c r="O82" i="1"/>
  <c r="K82" i="1"/>
  <c r="I82" i="1"/>
  <c r="AC82" i="1" s="1"/>
  <c r="D82" i="1"/>
  <c r="D81" i="1" s="1"/>
  <c r="AE81" i="1"/>
  <c r="AD81" i="1"/>
  <c r="AC81" i="1"/>
  <c r="AB81" i="1"/>
  <c r="AA81" i="1" s="1"/>
  <c r="AN81" i="1" s="1"/>
  <c r="W81" i="1"/>
  <c r="S81" i="1"/>
  <c r="O81" i="1"/>
  <c r="K81" i="1"/>
  <c r="G81" i="1"/>
  <c r="AL81" i="1" s="1"/>
  <c r="AE80" i="1"/>
  <c r="Z80" i="1"/>
  <c r="AD80" i="1" s="1"/>
  <c r="Y80" i="1"/>
  <c r="AC80" i="1" s="1"/>
  <c r="X80" i="1"/>
  <c r="AB80" i="1" s="1"/>
  <c r="AA80" i="1" s="1"/>
  <c r="U80" i="1"/>
  <c r="O80" i="1"/>
  <c r="K80" i="1"/>
  <c r="I80" i="1"/>
  <c r="G80" i="1"/>
  <c r="AE79" i="1"/>
  <c r="AD79" i="1"/>
  <c r="AB79" i="1"/>
  <c r="AA79" i="1" s="1"/>
  <c r="O79" i="1"/>
  <c r="K79" i="1"/>
  <c r="I79" i="1"/>
  <c r="AC79" i="1" s="1"/>
  <c r="AE78" i="1"/>
  <c r="AD78" i="1"/>
  <c r="AC78" i="1"/>
  <c r="AB78" i="1"/>
  <c r="AA78" i="1"/>
  <c r="O78" i="1"/>
  <c r="K78" i="1"/>
  <c r="I78" i="1"/>
  <c r="G78" i="1"/>
  <c r="AE77" i="1"/>
  <c r="AD77" i="1"/>
  <c r="AB77" i="1"/>
  <c r="O77" i="1"/>
  <c r="K77" i="1"/>
  <c r="I77" i="1"/>
  <c r="AC77" i="1" s="1"/>
  <c r="D77" i="1"/>
  <c r="D76" i="1" s="1"/>
  <c r="AE76" i="1"/>
  <c r="AD76" i="1"/>
  <c r="AC76" i="1"/>
  <c r="AB76" i="1"/>
  <c r="AA76" i="1" s="1"/>
  <c r="AN76" i="1" s="1"/>
  <c r="W76" i="1"/>
  <c r="S76" i="1"/>
  <c r="O76" i="1"/>
  <c r="K76" i="1"/>
  <c r="G76" i="1"/>
  <c r="AL76" i="1" s="1"/>
  <c r="AE75" i="1"/>
  <c r="Z75" i="1"/>
  <c r="AD75" i="1" s="1"/>
  <c r="Y75" i="1"/>
  <c r="AC75" i="1" s="1"/>
  <c r="X75" i="1"/>
  <c r="AB75" i="1" s="1"/>
  <c r="AA75" i="1" s="1"/>
  <c r="O75" i="1"/>
  <c r="K75" i="1"/>
  <c r="G75" i="1"/>
  <c r="AE74" i="1"/>
  <c r="AD74" i="1"/>
  <c r="AC74" i="1"/>
  <c r="AB74" i="1"/>
  <c r="AA74" i="1" s="1"/>
  <c r="O74" i="1"/>
  <c r="K74" i="1"/>
  <c r="G74" i="1"/>
  <c r="AE73" i="1"/>
  <c r="AD73" i="1"/>
  <c r="AC73" i="1"/>
  <c r="AB73" i="1"/>
  <c r="AA73" i="1" s="1"/>
  <c r="O73" i="1"/>
  <c r="K73" i="1"/>
  <c r="G73" i="1"/>
  <c r="AE72" i="1"/>
  <c r="AD72" i="1"/>
  <c r="AC72" i="1"/>
  <c r="AB72" i="1"/>
  <c r="AA72" i="1" s="1"/>
  <c r="O72" i="1"/>
  <c r="K72" i="1"/>
  <c r="G72" i="1"/>
  <c r="D72" i="1"/>
  <c r="AE71" i="1"/>
  <c r="AD71" i="1"/>
  <c r="AC71" i="1"/>
  <c r="AB71" i="1"/>
  <c r="AA71" i="1"/>
  <c r="AN71" i="1" s="1"/>
  <c r="W71" i="1"/>
  <c r="S71" i="1"/>
  <c r="O71" i="1"/>
  <c r="K71" i="1"/>
  <c r="AM71" i="1" s="1"/>
  <c r="AO71" i="1" s="1"/>
  <c r="G71" i="1"/>
  <c r="AL71" i="1" s="1"/>
  <c r="D71" i="1"/>
  <c r="AE70" i="1"/>
  <c r="Z70" i="1"/>
  <c r="AD70" i="1" s="1"/>
  <c r="Y70" i="1"/>
  <c r="AC70" i="1" s="1"/>
  <c r="X70" i="1"/>
  <c r="AB70" i="1" s="1"/>
  <c r="AA70" i="1" s="1"/>
  <c r="U70" i="1"/>
  <c r="O70" i="1"/>
  <c r="K70" i="1"/>
  <c r="G70" i="1"/>
  <c r="AE69" i="1"/>
  <c r="AD69" i="1"/>
  <c r="AC69" i="1"/>
  <c r="AB69" i="1"/>
  <c r="AA69" i="1" s="1"/>
  <c r="O69" i="1"/>
  <c r="K69" i="1"/>
  <c r="G69" i="1"/>
  <c r="AE68" i="1"/>
  <c r="AD68" i="1"/>
  <c r="AC68" i="1"/>
  <c r="AB68" i="1"/>
  <c r="AA68" i="1" s="1"/>
  <c r="O68" i="1"/>
  <c r="K68" i="1"/>
  <c r="G68" i="1"/>
  <c r="AE67" i="1"/>
  <c r="AD67" i="1"/>
  <c r="AC67" i="1"/>
  <c r="AB67" i="1"/>
  <c r="AA67" i="1" s="1"/>
  <c r="O67" i="1"/>
  <c r="K67" i="1"/>
  <c r="G67" i="1"/>
  <c r="D67" i="1"/>
  <c r="AE66" i="1"/>
  <c r="AD66" i="1"/>
  <c r="AC66" i="1"/>
  <c r="AB66" i="1"/>
  <c r="AA66" i="1"/>
  <c r="AN66" i="1" s="1"/>
  <c r="W66" i="1"/>
  <c r="S66" i="1"/>
  <c r="O66" i="1"/>
  <c r="K66" i="1"/>
  <c r="AM66" i="1" s="1"/>
  <c r="AO66" i="1" s="1"/>
  <c r="G66" i="1"/>
  <c r="AL66" i="1" s="1"/>
  <c r="D66" i="1"/>
  <c r="AE65" i="1"/>
  <c r="Z65" i="1"/>
  <c r="AD65" i="1" s="1"/>
  <c r="Y65" i="1"/>
  <c r="AC65" i="1" s="1"/>
  <c r="X65" i="1"/>
  <c r="AB65" i="1" s="1"/>
  <c r="O65" i="1"/>
  <c r="K65" i="1"/>
  <c r="G65" i="1"/>
  <c r="AE64" i="1"/>
  <c r="AD64" i="1"/>
  <c r="AC64" i="1"/>
  <c r="AB64" i="1"/>
  <c r="AA64" i="1"/>
  <c r="O64" i="1"/>
  <c r="K64" i="1"/>
  <c r="G64" i="1"/>
  <c r="AE63" i="1"/>
  <c r="AD63" i="1"/>
  <c r="AC63" i="1"/>
  <c r="AB63" i="1"/>
  <c r="AA63" i="1"/>
  <c r="O63" i="1"/>
  <c r="K63" i="1"/>
  <c r="G63" i="1"/>
  <c r="AE62" i="1"/>
  <c r="AD62" i="1"/>
  <c r="AC62" i="1"/>
  <c r="AB62" i="1"/>
  <c r="AA62" i="1"/>
  <c r="O62" i="1"/>
  <c r="K62" i="1"/>
  <c r="G62" i="1"/>
  <c r="D62" i="1"/>
  <c r="D61" i="1" s="1"/>
  <c r="AE61" i="1"/>
  <c r="AD61" i="1"/>
  <c r="AC61" i="1"/>
  <c r="AB61" i="1"/>
  <c r="AA61" i="1" s="1"/>
  <c r="AN61" i="1" s="1"/>
  <c r="W61" i="1"/>
  <c r="S61" i="1"/>
  <c r="O61" i="1"/>
  <c r="K61" i="1"/>
  <c r="G61" i="1"/>
  <c r="AL61" i="1" s="1"/>
  <c r="AE60" i="1"/>
  <c r="Z60" i="1"/>
  <c r="AD60" i="1" s="1"/>
  <c r="Y60" i="1"/>
  <c r="AC60" i="1" s="1"/>
  <c r="X60" i="1"/>
  <c r="AB60" i="1" s="1"/>
  <c r="AA60" i="1" s="1"/>
  <c r="U60" i="1"/>
  <c r="O60" i="1"/>
  <c r="K60" i="1"/>
  <c r="G60" i="1"/>
  <c r="AE59" i="1"/>
  <c r="AD59" i="1"/>
  <c r="AC59" i="1"/>
  <c r="AB59" i="1"/>
  <c r="AA59" i="1"/>
  <c r="O59" i="1"/>
  <c r="K59" i="1"/>
  <c r="G59" i="1"/>
  <c r="AE58" i="1"/>
  <c r="AD58" i="1"/>
  <c r="AC58" i="1"/>
  <c r="AB58" i="1"/>
  <c r="AA58" i="1"/>
  <c r="O58" i="1"/>
  <c r="K58" i="1"/>
  <c r="G58" i="1"/>
  <c r="AE57" i="1"/>
  <c r="AD57" i="1"/>
  <c r="AC57" i="1"/>
  <c r="AB57" i="1"/>
  <c r="AA57" i="1"/>
  <c r="O57" i="1"/>
  <c r="K57" i="1"/>
  <c r="G57" i="1"/>
  <c r="D57" i="1"/>
  <c r="D56" i="1" s="1"/>
  <c r="AE56" i="1"/>
  <c r="AD56" i="1"/>
  <c r="AC56" i="1"/>
  <c r="AB56" i="1"/>
  <c r="AA56" i="1" s="1"/>
  <c r="AN56" i="1" s="1"/>
  <c r="W56" i="1"/>
  <c r="S56" i="1"/>
  <c r="O56" i="1"/>
  <c r="K56" i="1"/>
  <c r="G56" i="1"/>
  <c r="AL56" i="1" s="1"/>
  <c r="AE55" i="1"/>
  <c r="Z55" i="1"/>
  <c r="AD55" i="1" s="1"/>
  <c r="Y55" i="1"/>
  <c r="AC55" i="1" s="1"/>
  <c r="X55" i="1"/>
  <c r="AB55" i="1" s="1"/>
  <c r="AA55" i="1" s="1"/>
  <c r="U55" i="1"/>
  <c r="O55" i="1"/>
  <c r="K55" i="1"/>
  <c r="G55" i="1"/>
  <c r="AE54" i="1"/>
  <c r="AD54" i="1"/>
  <c r="AC54" i="1"/>
  <c r="AB54" i="1"/>
  <c r="AA54" i="1"/>
  <c r="O54" i="1"/>
  <c r="K54" i="1"/>
  <c r="G54" i="1"/>
  <c r="AE53" i="1"/>
  <c r="AD53" i="1"/>
  <c r="AC53" i="1"/>
  <c r="AB53" i="1"/>
  <c r="AA53" i="1"/>
  <c r="O53" i="1"/>
  <c r="K53" i="1"/>
  <c r="G53" i="1"/>
  <c r="AE52" i="1"/>
  <c r="AD52" i="1"/>
  <c r="AC52" i="1"/>
  <c r="AB52" i="1"/>
  <c r="AA52" i="1"/>
  <c r="O52" i="1"/>
  <c r="K52" i="1"/>
  <c r="G52" i="1"/>
  <c r="D52" i="1"/>
  <c r="D51" i="1" s="1"/>
  <c r="AE51" i="1"/>
  <c r="AD51" i="1"/>
  <c r="AC51" i="1"/>
  <c r="AB51" i="1"/>
  <c r="AA51" i="1" s="1"/>
  <c r="AN51" i="1" s="1"/>
  <c r="W51" i="1"/>
  <c r="S51" i="1"/>
  <c r="O51" i="1"/>
  <c r="K51" i="1"/>
  <c r="G51" i="1"/>
  <c r="AL51" i="1" s="1"/>
  <c r="AE50" i="1"/>
  <c r="Z50" i="1"/>
  <c r="AD50" i="1" s="1"/>
  <c r="Y50" i="1"/>
  <c r="AC50" i="1" s="1"/>
  <c r="X50" i="1"/>
  <c r="AB50" i="1" s="1"/>
  <c r="AA50" i="1" s="1"/>
  <c r="U50" i="1"/>
  <c r="O50" i="1"/>
  <c r="K50" i="1"/>
  <c r="G50" i="1"/>
  <c r="AE49" i="1"/>
  <c r="AD49" i="1"/>
  <c r="AC49" i="1"/>
  <c r="AB49" i="1"/>
  <c r="AA49" i="1"/>
  <c r="O49" i="1"/>
  <c r="K49" i="1"/>
  <c r="G49" i="1"/>
  <c r="AE48" i="1"/>
  <c r="AD48" i="1"/>
  <c r="AC48" i="1"/>
  <c r="AB48" i="1"/>
  <c r="AA48" i="1"/>
  <c r="O48" i="1"/>
  <c r="K48" i="1"/>
  <c r="G48" i="1"/>
  <c r="AE47" i="1"/>
  <c r="AD47" i="1"/>
  <c r="AC47" i="1"/>
  <c r="AB47" i="1"/>
  <c r="AA47" i="1"/>
  <c r="O47" i="1"/>
  <c r="K47" i="1"/>
  <c r="G47" i="1"/>
  <c r="D47" i="1"/>
  <c r="D46" i="1" s="1"/>
  <c r="AE46" i="1"/>
  <c r="AD46" i="1"/>
  <c r="AC46" i="1"/>
  <c r="AB46" i="1"/>
  <c r="AA46" i="1" s="1"/>
  <c r="AN46" i="1" s="1"/>
  <c r="W46" i="1"/>
  <c r="S46" i="1"/>
  <c r="O46" i="1"/>
  <c r="K46" i="1"/>
  <c r="G46" i="1"/>
  <c r="AL46" i="1" s="1"/>
  <c r="AE45" i="1"/>
  <c r="Z45" i="1"/>
  <c r="AD45" i="1" s="1"/>
  <c r="Y45" i="1"/>
  <c r="AC45" i="1" s="1"/>
  <c r="X45" i="1"/>
  <c r="AB45" i="1" s="1"/>
  <c r="AA45" i="1" s="1"/>
  <c r="O45" i="1"/>
  <c r="K45" i="1"/>
  <c r="G45" i="1"/>
  <c r="AE44" i="1"/>
  <c r="AD44" i="1"/>
  <c r="AC44" i="1"/>
  <c r="AB44" i="1"/>
  <c r="AA44" i="1" s="1"/>
  <c r="O44" i="1"/>
  <c r="K44" i="1"/>
  <c r="G44" i="1"/>
  <c r="AE43" i="1"/>
  <c r="AD43" i="1"/>
  <c r="AC43" i="1"/>
  <c r="AB43" i="1"/>
  <c r="AA43" i="1" s="1"/>
  <c r="O43" i="1"/>
  <c r="K43" i="1"/>
  <c r="G43" i="1"/>
  <c r="AE42" i="1"/>
  <c r="AD42" i="1"/>
  <c r="AC42" i="1"/>
  <c r="AB42" i="1"/>
  <c r="AA42" i="1" s="1"/>
  <c r="O42" i="1"/>
  <c r="K42" i="1"/>
  <c r="G42" i="1"/>
  <c r="D42" i="1"/>
  <c r="AE41" i="1"/>
  <c r="AD41" i="1"/>
  <c r="AC41" i="1"/>
  <c r="AB41" i="1"/>
  <c r="AA41" i="1"/>
  <c r="AN41" i="1" s="1"/>
  <c r="W41" i="1"/>
  <c r="S41" i="1"/>
  <c r="O41" i="1"/>
  <c r="K41" i="1"/>
  <c r="AM41" i="1" s="1"/>
  <c r="AO41" i="1" s="1"/>
  <c r="G41" i="1"/>
  <c r="AL41" i="1" s="1"/>
  <c r="D41" i="1"/>
  <c r="AE40" i="1"/>
  <c r="Z40" i="1"/>
  <c r="AD40" i="1" s="1"/>
  <c r="Y40" i="1"/>
  <c r="AC40" i="1" s="1"/>
  <c r="X40" i="1"/>
  <c r="AB40" i="1" s="1"/>
  <c r="AA40" i="1" s="1"/>
  <c r="O40" i="1"/>
  <c r="K40" i="1"/>
  <c r="G40" i="1"/>
  <c r="AE39" i="1"/>
  <c r="AD39" i="1"/>
  <c r="AC39" i="1"/>
  <c r="AB39" i="1"/>
  <c r="AA39" i="1"/>
  <c r="O39" i="1"/>
  <c r="K39" i="1"/>
  <c r="G39" i="1"/>
  <c r="AE38" i="1"/>
  <c r="AD38" i="1"/>
  <c r="AC38" i="1"/>
  <c r="AB38" i="1"/>
  <c r="AA38" i="1"/>
  <c r="O38" i="1"/>
  <c r="K38" i="1"/>
  <c r="G38" i="1"/>
  <c r="AE37" i="1"/>
  <c r="AD37" i="1"/>
  <c r="AC37" i="1"/>
  <c r="AB37" i="1"/>
  <c r="AA37" i="1"/>
  <c r="O37" i="1"/>
  <c r="K37" i="1"/>
  <c r="G37" i="1"/>
  <c r="D37" i="1"/>
  <c r="D36" i="1" s="1"/>
  <c r="AE36" i="1"/>
  <c r="AD36" i="1"/>
  <c r="AC36" i="1"/>
  <c r="AB36" i="1"/>
  <c r="AA36" i="1" s="1"/>
  <c r="AN36" i="1" s="1"/>
  <c r="W36" i="1"/>
  <c r="S36" i="1"/>
  <c r="O36" i="1"/>
  <c r="K36" i="1"/>
  <c r="G36" i="1"/>
  <c r="AE35" i="1"/>
  <c r="Z35" i="1"/>
  <c r="AD35" i="1" s="1"/>
  <c r="Y35" i="1"/>
  <c r="AC35" i="1" s="1"/>
  <c r="X35" i="1"/>
  <c r="AB35" i="1" s="1"/>
  <c r="O35" i="1"/>
  <c r="K35" i="1"/>
  <c r="G35" i="1"/>
  <c r="AE34" i="1"/>
  <c r="AD34" i="1"/>
  <c r="AC34" i="1"/>
  <c r="AB34" i="1"/>
  <c r="AA34" i="1" s="1"/>
  <c r="O34" i="1"/>
  <c r="K34" i="1"/>
  <c r="G34" i="1"/>
  <c r="AE33" i="1"/>
  <c r="AD33" i="1"/>
  <c r="AC33" i="1"/>
  <c r="AB33" i="1"/>
  <c r="AA33" i="1" s="1"/>
  <c r="O33" i="1"/>
  <c r="K33" i="1"/>
  <c r="G33" i="1"/>
  <c r="AE32" i="1"/>
  <c r="AD32" i="1"/>
  <c r="AC32" i="1"/>
  <c r="AB32" i="1"/>
  <c r="AA32" i="1" s="1"/>
  <c r="O32" i="1"/>
  <c r="K32" i="1"/>
  <c r="G32" i="1"/>
  <c r="D32" i="1"/>
  <c r="AE31" i="1"/>
  <c r="AD31" i="1"/>
  <c r="AC31" i="1"/>
  <c r="AB31" i="1"/>
  <c r="AA31" i="1"/>
  <c r="W31" i="1"/>
  <c r="S31" i="1"/>
  <c r="O31" i="1"/>
  <c r="K31" i="1"/>
  <c r="G31" i="1"/>
  <c r="D31" i="1"/>
  <c r="AE30" i="1"/>
  <c r="Z30" i="1"/>
  <c r="AD30" i="1" s="1"/>
  <c r="Y30" i="1"/>
  <c r="AC30" i="1" s="1"/>
  <c r="X30" i="1"/>
  <c r="AB30" i="1" s="1"/>
  <c r="O30" i="1"/>
  <c r="K30" i="1"/>
  <c r="G30" i="1"/>
  <c r="AE29" i="1"/>
  <c r="AD29" i="1"/>
  <c r="AC29" i="1"/>
  <c r="AB29" i="1"/>
  <c r="AA29" i="1"/>
  <c r="O29" i="1"/>
  <c r="K29" i="1"/>
  <c r="G29" i="1"/>
  <c r="AE28" i="1"/>
  <c r="AD28" i="1"/>
  <c r="AC28" i="1"/>
  <c r="AB28" i="1"/>
  <c r="AA28" i="1"/>
  <c r="O28" i="1"/>
  <c r="K28" i="1"/>
  <c r="G28" i="1"/>
  <c r="AE27" i="1"/>
  <c r="AD27" i="1"/>
  <c r="AC27" i="1"/>
  <c r="AB27" i="1"/>
  <c r="AA27" i="1"/>
  <c r="O27" i="1"/>
  <c r="K27" i="1"/>
  <c r="G27" i="1"/>
  <c r="D27" i="1"/>
  <c r="D26" i="1" s="1"/>
  <c r="AE26" i="1"/>
  <c r="AD26" i="1"/>
  <c r="AC26" i="1"/>
  <c r="AB26" i="1"/>
  <c r="AA26" i="1" s="1"/>
  <c r="W26" i="1"/>
  <c r="S26" i="1"/>
  <c r="O26" i="1"/>
  <c r="K26" i="1"/>
  <c r="G26" i="1"/>
  <c r="AE25" i="1"/>
  <c r="Z25" i="1"/>
  <c r="AD25" i="1" s="1"/>
  <c r="Y25" i="1"/>
  <c r="AC25" i="1" s="1"/>
  <c r="X25" i="1"/>
  <c r="AB25" i="1" s="1"/>
  <c r="AA25" i="1" s="1"/>
  <c r="O25" i="1"/>
  <c r="K25" i="1"/>
  <c r="G25" i="1"/>
  <c r="AE24" i="1"/>
  <c r="AD24" i="1"/>
  <c r="AC24" i="1"/>
  <c r="AB24" i="1"/>
  <c r="AA24" i="1" s="1"/>
  <c r="O24" i="1"/>
  <c r="K24" i="1"/>
  <c r="G24" i="1"/>
  <c r="AE23" i="1"/>
  <c r="AD23" i="1"/>
  <c r="AC23" i="1"/>
  <c r="AB23" i="1"/>
  <c r="AA23" i="1" s="1"/>
  <c r="O23" i="1"/>
  <c r="K23" i="1"/>
  <c r="G23" i="1"/>
  <c r="AE22" i="1"/>
  <c r="AD22" i="1"/>
  <c r="AC22" i="1"/>
  <c r="AB22" i="1"/>
  <c r="AA22" i="1" s="1"/>
  <c r="O22" i="1"/>
  <c r="K22" i="1"/>
  <c r="G22" i="1"/>
  <c r="D22" i="1"/>
  <c r="AE21" i="1"/>
  <c r="AE15" i="1" s="1"/>
  <c r="AE14" i="1" s="1"/>
  <c r="AE13" i="1" s="1"/>
  <c r="AE12" i="1" s="1"/>
  <c r="AD21" i="1"/>
  <c r="AC21" i="1"/>
  <c r="AC15" i="1" s="1"/>
  <c r="AC14" i="1" s="1"/>
  <c r="AC13" i="1" s="1"/>
  <c r="AB21" i="1"/>
  <c r="AA21" i="1"/>
  <c r="AN21" i="1" s="1"/>
  <c r="W21" i="1"/>
  <c r="S21" i="1"/>
  <c r="S15" i="1" s="1"/>
  <c r="S14" i="1" s="1"/>
  <c r="S13" i="1" s="1"/>
  <c r="S12" i="1" s="1"/>
  <c r="O21" i="1"/>
  <c r="K21" i="1"/>
  <c r="AM21" i="1" s="1"/>
  <c r="AO21" i="1" s="1"/>
  <c r="G21" i="1"/>
  <c r="AL21" i="1" s="1"/>
  <c r="D21" i="1"/>
  <c r="AE20" i="1"/>
  <c r="Z20" i="1"/>
  <c r="AD20" i="1" s="1"/>
  <c r="Y20" i="1"/>
  <c r="AC20" i="1" s="1"/>
  <c r="X20" i="1"/>
  <c r="AB20" i="1" s="1"/>
  <c r="AA20" i="1" s="1"/>
  <c r="O20" i="1"/>
  <c r="K20" i="1"/>
  <c r="G20" i="1"/>
  <c r="AE19" i="1"/>
  <c r="AD19" i="1"/>
  <c r="AC19" i="1"/>
  <c r="AB19" i="1"/>
  <c r="AA19" i="1"/>
  <c r="O19" i="1"/>
  <c r="K19" i="1"/>
  <c r="G19" i="1"/>
  <c r="AE18" i="1"/>
  <c r="AD18" i="1"/>
  <c r="AC18" i="1"/>
  <c r="AB18" i="1"/>
  <c r="AA18" i="1"/>
  <c r="O18" i="1"/>
  <c r="K18" i="1"/>
  <c r="G18" i="1"/>
  <c r="AE17" i="1"/>
  <c r="AD17" i="1"/>
  <c r="AC17" i="1"/>
  <c r="AB17" i="1"/>
  <c r="AA17" i="1"/>
  <c r="O17" i="1"/>
  <c r="K17" i="1"/>
  <c r="G17" i="1"/>
  <c r="D17" i="1"/>
  <c r="D16" i="1" s="1"/>
  <c r="D15" i="1" s="1"/>
  <c r="D14" i="1" s="1"/>
  <c r="D13" i="1" s="1"/>
  <c r="D12" i="1" s="1"/>
  <c r="D11" i="1" s="1"/>
  <c r="AE16" i="1"/>
  <c r="AD16" i="1"/>
  <c r="AC16" i="1"/>
  <c r="AB16" i="1"/>
  <c r="AA16" i="1" s="1"/>
  <c r="W16" i="1"/>
  <c r="W15" i="1" s="1"/>
  <c r="W14" i="1" s="1"/>
  <c r="W13" i="1" s="1"/>
  <c r="W12" i="1" s="1"/>
  <c r="W11" i="1" s="1"/>
  <c r="S16" i="1"/>
  <c r="O16" i="1"/>
  <c r="O15" i="1" s="1"/>
  <c r="O14" i="1" s="1"/>
  <c r="O13" i="1" s="1"/>
  <c r="O12" i="1" s="1"/>
  <c r="O11" i="1" s="1"/>
  <c r="K16" i="1"/>
  <c r="G16" i="1"/>
  <c r="AJ15" i="1"/>
  <c r="AI15" i="1"/>
  <c r="AH15" i="1"/>
  <c r="AG15" i="1"/>
  <c r="AF15" i="1"/>
  <c r="AD15" i="1"/>
  <c r="AB15" i="1"/>
  <c r="Z15" i="1"/>
  <c r="Y15" i="1"/>
  <c r="X15" i="1"/>
  <c r="V15" i="1"/>
  <c r="U15" i="1"/>
  <c r="T15" i="1"/>
  <c r="R15" i="1"/>
  <c r="Q15" i="1"/>
  <c r="P15" i="1"/>
  <c r="N15" i="1"/>
  <c r="M15" i="1"/>
  <c r="L15" i="1"/>
  <c r="J15" i="1"/>
  <c r="I15" i="1"/>
  <c r="H15" i="1"/>
  <c r="F15" i="1"/>
  <c r="E15" i="1"/>
  <c r="C15" i="1"/>
  <c r="AJ14" i="1"/>
  <c r="AI14" i="1"/>
  <c r="AH14" i="1"/>
  <c r="AG14" i="1"/>
  <c r="AF14" i="1"/>
  <c r="AD14" i="1"/>
  <c r="AB14" i="1"/>
  <c r="Z14" i="1"/>
  <c r="Y14" i="1"/>
  <c r="X14" i="1"/>
  <c r="V14" i="1"/>
  <c r="U14" i="1"/>
  <c r="T14" i="1"/>
  <c r="R14" i="1"/>
  <c r="Q14" i="1"/>
  <c r="P14" i="1"/>
  <c r="N14" i="1"/>
  <c r="M14" i="1"/>
  <c r="L14" i="1"/>
  <c r="J14" i="1"/>
  <c r="I14" i="1"/>
  <c r="H14" i="1"/>
  <c r="F14" i="1"/>
  <c r="E14" i="1"/>
  <c r="C14" i="1"/>
  <c r="AJ13" i="1"/>
  <c r="AI13" i="1"/>
  <c r="AH13" i="1"/>
  <c r="AG13" i="1"/>
  <c r="AF13" i="1"/>
  <c r="AD13" i="1"/>
  <c r="AB13" i="1"/>
  <c r="Z13" i="1"/>
  <c r="Y13" i="1"/>
  <c r="X13" i="1"/>
  <c r="V13" i="1"/>
  <c r="U13" i="1"/>
  <c r="T13" i="1"/>
  <c r="R13" i="1"/>
  <c r="Q13" i="1"/>
  <c r="P13" i="1"/>
  <c r="N13" i="1"/>
  <c r="M13" i="1"/>
  <c r="L13" i="1"/>
  <c r="J13" i="1"/>
  <c r="I13" i="1"/>
  <c r="H13" i="1"/>
  <c r="F13" i="1"/>
  <c r="E13" i="1"/>
  <c r="C13" i="1"/>
  <c r="AJ12" i="1"/>
  <c r="AJ11" i="1"/>
  <c r="AJ10" i="1"/>
  <c r="AN16" i="1" l="1"/>
  <c r="AA15" i="1"/>
  <c r="AA90" i="1"/>
  <c r="AA115" i="1"/>
  <c r="AA154" i="1"/>
  <c r="AL16" i="1"/>
  <c r="AA30" i="1"/>
  <c r="AA35" i="1"/>
  <c r="AL36" i="1"/>
  <c r="AA65" i="1"/>
  <c r="AA77" i="1"/>
  <c r="AA82" i="1"/>
  <c r="AA87" i="1"/>
  <c r="AL91" i="1"/>
  <c r="AA94" i="1"/>
  <c r="AA100" i="1"/>
  <c r="AL101" i="1"/>
  <c r="AA104" i="1"/>
  <c r="AA105" i="1"/>
  <c r="AL106" i="1"/>
  <c r="AA109" i="1"/>
  <c r="AA114" i="1"/>
  <c r="AA118" i="1"/>
  <c r="AA120" i="1"/>
  <c r="AA123" i="1"/>
  <c r="AA127" i="1"/>
  <c r="AA130" i="1"/>
  <c r="AA134" i="1"/>
  <c r="AA137" i="1"/>
  <c r="AA140" i="1"/>
  <c r="AA144" i="1"/>
  <c r="G177" i="1"/>
  <c r="AM178" i="1"/>
  <c r="G15" i="1"/>
  <c r="K15" i="1"/>
  <c r="K14" i="1" s="1"/>
  <c r="K13" i="1" s="1"/>
  <c r="K12" i="1" s="1"/>
  <c r="AM16" i="1"/>
  <c r="AO16" i="1" s="1"/>
  <c r="AM36" i="1"/>
  <c r="AO36" i="1" s="1"/>
  <c r="AM46" i="1"/>
  <c r="AO46" i="1" s="1"/>
  <c r="AM51" i="1"/>
  <c r="AO51" i="1" s="1"/>
  <c r="AM56" i="1"/>
  <c r="AO56" i="1" s="1"/>
  <c r="AM61" i="1"/>
  <c r="AO61" i="1" s="1"/>
  <c r="AM76" i="1"/>
  <c r="AO76" i="1" s="1"/>
  <c r="G77" i="1"/>
  <c r="G79" i="1"/>
  <c r="AM81" i="1"/>
  <c r="AO81" i="1" s="1"/>
  <c r="G82" i="1"/>
  <c r="G84" i="1"/>
  <c r="AM86" i="1"/>
  <c r="AO86" i="1" s="1"/>
  <c r="G87" i="1"/>
  <c r="AC88" i="1"/>
  <c r="AA88" i="1" s="1"/>
  <c r="AM91" i="1"/>
  <c r="AO91" i="1" s="1"/>
  <c r="G92" i="1"/>
  <c r="G94" i="1"/>
  <c r="G98" i="1"/>
  <c r="AM101" i="1"/>
  <c r="AO101" i="1" s="1"/>
  <c r="G102" i="1"/>
  <c r="G104" i="1"/>
  <c r="AM106" i="1"/>
  <c r="AO106" i="1" s="1"/>
  <c r="G107" i="1"/>
  <c r="G109" i="1"/>
  <c r="G113" i="1"/>
  <c r="G114" i="1"/>
  <c r="G118" i="1"/>
  <c r="G123" i="1"/>
  <c r="G127" i="1"/>
  <c r="G129" i="1"/>
  <c r="G132" i="1"/>
  <c r="G134" i="1"/>
  <c r="G137" i="1"/>
  <c r="G139" i="1"/>
  <c r="G142" i="1"/>
  <c r="G144" i="1"/>
  <c r="AB150" i="1"/>
  <c r="AM150" i="1"/>
  <c r="K155" i="1"/>
  <c r="AA156" i="1"/>
  <c r="AL158" i="1"/>
  <c r="AA161" i="1"/>
  <c r="AL164" i="1"/>
  <c r="AC166" i="1"/>
  <c r="G166" i="1"/>
  <c r="AC168" i="1"/>
  <c r="AB168" i="1"/>
  <c r="AA168" i="1" s="1"/>
  <c r="AC173" i="1"/>
  <c r="G173" i="1"/>
  <c r="AC175" i="1"/>
  <c r="AB175" i="1"/>
  <c r="AA175" i="1" s="1"/>
  <c r="AL180" i="1"/>
  <c r="AM180" i="1"/>
  <c r="AC181" i="1"/>
  <c r="AA181" i="1" s="1"/>
  <c r="AB184" i="1"/>
  <c r="AA184" i="1" s="1"/>
  <c r="AL185" i="1"/>
  <c r="AB194" i="1"/>
  <c r="AA194" i="1" s="1"/>
  <c r="AC207" i="1"/>
  <c r="AA207" i="1" s="1"/>
  <c r="AB209" i="1"/>
  <c r="AA209" i="1" s="1"/>
  <c r="K218" i="1"/>
  <c r="K217" i="1" s="1"/>
  <c r="K216" i="1" s="1"/>
  <c r="K215" i="1" s="1"/>
  <c r="S218" i="1"/>
  <c r="S217" i="1" s="1"/>
  <c r="S216" i="1" s="1"/>
  <c r="S215" i="1" s="1"/>
  <c r="S11" i="1" s="1"/>
  <c r="AA218" i="1"/>
  <c r="AA217" i="1" s="1"/>
  <c r="AC218" i="1"/>
  <c r="AC217" i="1" s="1"/>
  <c r="AC216" i="1" s="1"/>
  <c r="AC215" i="1" s="1"/>
  <c r="AE218" i="1"/>
  <c r="AE217" i="1" s="1"/>
  <c r="AE216" i="1" s="1"/>
  <c r="AE215" i="1" s="1"/>
  <c r="AE11" i="1" s="1"/>
  <c r="AB223" i="1"/>
  <c r="AA223" i="1" s="1"/>
  <c r="AB233" i="1"/>
  <c r="AA233" i="1" s="1"/>
  <c r="AL234" i="1"/>
  <c r="AA243" i="1"/>
  <c r="AL249" i="1"/>
  <c r="AA253" i="1"/>
  <c r="AA258" i="1"/>
  <c r="AL264" i="1"/>
  <c r="AA278" i="1"/>
  <c r="AA283" i="1"/>
  <c r="AA298" i="1"/>
  <c r="AA304" i="1"/>
  <c r="AA309" i="1"/>
  <c r="AA314" i="1"/>
  <c r="AA319" i="1"/>
  <c r="AA324" i="1"/>
  <c r="AA329" i="1"/>
  <c r="AA334" i="1"/>
  <c r="AA339" i="1"/>
  <c r="AA349" i="1"/>
  <c r="AA354" i="1"/>
  <c r="AA364" i="1"/>
  <c r="AA369" i="1"/>
  <c r="AA379" i="1"/>
  <c r="AC389" i="1"/>
  <c r="AA394" i="1"/>
  <c r="AC404" i="1"/>
  <c r="AA409" i="1"/>
  <c r="AA416" i="1"/>
  <c r="AA417" i="1"/>
  <c r="AA418" i="1"/>
  <c r="AA421" i="1"/>
  <c r="AA422" i="1"/>
  <c r="AA423" i="1"/>
  <c r="AA426" i="1"/>
  <c r="AA429" i="1"/>
  <c r="AL430" i="1"/>
  <c r="AA434" i="1"/>
  <c r="AL435" i="1"/>
  <c r="AA439" i="1"/>
  <c r="AL440" i="1"/>
  <c r="AA444" i="1"/>
  <c r="AL445" i="1"/>
  <c r="AA449" i="1"/>
  <c r="AL450" i="1"/>
  <c r="AA454" i="1"/>
  <c r="AL455" i="1"/>
  <c r="AA459" i="1"/>
  <c r="AL460" i="1"/>
  <c r="AA464" i="1"/>
  <c r="AL467" i="1"/>
  <c r="G466" i="1"/>
  <c r="AM467" i="1"/>
  <c r="AA159" i="1"/>
  <c r="AC160" i="1"/>
  <c r="AA160" i="1" s="1"/>
  <c r="AC163" i="1"/>
  <c r="AA163" i="1" s="1"/>
  <c r="AN163" i="1" s="1"/>
  <c r="G163" i="1"/>
  <c r="AA166" i="1"/>
  <c r="AA173" i="1"/>
  <c r="AN180" i="1"/>
  <c r="AA179" i="1"/>
  <c r="AA178" i="1" s="1"/>
  <c r="AA182" i="1"/>
  <c r="AC183" i="1"/>
  <c r="AA183" i="1" s="1"/>
  <c r="AB189" i="1"/>
  <c r="AA189" i="1" s="1"/>
  <c r="AC206" i="1"/>
  <c r="AA206" i="1" s="1"/>
  <c r="AC208" i="1"/>
  <c r="AA208" i="1" s="1"/>
  <c r="AB228" i="1"/>
  <c r="AA228" i="1" s="1"/>
  <c r="AB238" i="1"/>
  <c r="AA238" i="1" s="1"/>
  <c r="AA240" i="1"/>
  <c r="AA241" i="1"/>
  <c r="AA242" i="1"/>
  <c r="AA389" i="1"/>
  <c r="AA404" i="1"/>
  <c r="AN467" i="1"/>
  <c r="AA466" i="1"/>
  <c r="G218" i="1"/>
  <c r="G217" i="1" s="1"/>
  <c r="W243" i="1"/>
  <c r="G245" i="1"/>
  <c r="G246" i="1"/>
  <c r="G247" i="1"/>
  <c r="AM249" i="1"/>
  <c r="AO249" i="1" s="1"/>
  <c r="W253" i="1"/>
  <c r="AM264" i="1"/>
  <c r="AO264" i="1" s="1"/>
  <c r="W268" i="1"/>
  <c r="AM274" i="1"/>
  <c r="AO274" i="1" s="1"/>
  <c r="W278" i="1"/>
  <c r="W293" i="1"/>
  <c r="W298" i="1"/>
  <c r="AB299" i="1"/>
  <c r="AB218" i="1" s="1"/>
  <c r="AB217" i="1" s="1"/>
  <c r="AB216" i="1" s="1"/>
  <c r="AB215" i="1" s="1"/>
  <c r="AF299" i="1"/>
  <c r="AF218" i="1" s="1"/>
  <c r="AF217" i="1" s="1"/>
  <c r="AF216" i="1" s="1"/>
  <c r="AF215" i="1" s="1"/>
  <c r="AF11" i="1" s="1"/>
  <c r="AL299" i="1"/>
  <c r="W339" i="1"/>
  <c r="W344" i="1"/>
  <c r="W354" i="1"/>
  <c r="W369" i="1"/>
  <c r="W374" i="1"/>
  <c r="W379" i="1"/>
  <c r="W384" i="1"/>
  <c r="AC387" i="1"/>
  <c r="AA387" i="1" s="1"/>
  <c r="W389" i="1"/>
  <c r="W394" i="1"/>
  <c r="W399" i="1"/>
  <c r="AC402" i="1"/>
  <c r="AA402" i="1" s="1"/>
  <c r="W404" i="1"/>
  <c r="W409" i="1"/>
  <c r="W414" i="1"/>
  <c r="W419" i="1"/>
  <c r="W424" i="1"/>
  <c r="G428" i="1"/>
  <c r="AM430" i="1"/>
  <c r="AO430" i="1" s="1"/>
  <c r="G431" i="1"/>
  <c r="G432" i="1"/>
  <c r="G433" i="1"/>
  <c r="AM435" i="1"/>
  <c r="AO435" i="1" s="1"/>
  <c r="G436" i="1"/>
  <c r="G437" i="1"/>
  <c r="G438" i="1"/>
  <c r="AM440" i="1"/>
  <c r="AO440" i="1" s="1"/>
  <c r="G441" i="1"/>
  <c r="G442" i="1"/>
  <c r="G443" i="1"/>
  <c r="AM445" i="1"/>
  <c r="AO445" i="1" s="1"/>
  <c r="G446" i="1"/>
  <c r="G447" i="1"/>
  <c r="G448" i="1"/>
  <c r="AM450" i="1"/>
  <c r="AO450" i="1" s="1"/>
  <c r="G451" i="1"/>
  <c r="G452" i="1"/>
  <c r="G453" i="1"/>
  <c r="AM455" i="1"/>
  <c r="AO455" i="1" s="1"/>
  <c r="G456" i="1"/>
  <c r="G457" i="1"/>
  <c r="G458" i="1"/>
  <c r="AM460" i="1"/>
  <c r="AO460" i="1" s="1"/>
  <c r="G461" i="1"/>
  <c r="G462" i="1"/>
  <c r="G463" i="1"/>
  <c r="AB468" i="1"/>
  <c r="AB467" i="1" s="1"/>
  <c r="AB466" i="1" s="1"/>
  <c r="AB465" i="1" s="1"/>
  <c r="G475" i="1"/>
  <c r="AC476" i="1"/>
  <c r="AA476" i="1" s="1"/>
  <c r="AC481" i="1"/>
  <c r="AA481" i="1" s="1"/>
  <c r="AC499" i="1"/>
  <c r="AA499" i="1" s="1"/>
  <c r="AC501" i="1"/>
  <c r="AA501" i="1" s="1"/>
  <c r="G501" i="1"/>
  <c r="AA524" i="1"/>
  <c r="AA525" i="1"/>
  <c r="AA526" i="1"/>
  <c r="AF599" i="1"/>
  <c r="C599" i="1"/>
  <c r="C598" i="1" s="1"/>
  <c r="C10" i="1" s="1"/>
  <c r="AA605" i="1"/>
  <c r="AA606" i="1"/>
  <c r="AA607" i="1"/>
  <c r="AC477" i="1"/>
  <c r="AA477" i="1" s="1"/>
  <c r="AC480" i="1"/>
  <c r="AA480" i="1" s="1"/>
  <c r="AC482" i="1"/>
  <c r="AA482" i="1" s="1"/>
  <c r="G496" i="1"/>
  <c r="AA498" i="1"/>
  <c r="AB497" i="1"/>
  <c r="AB496" i="1" s="1"/>
  <c r="AB495" i="1" s="1"/>
  <c r="AB494" i="1" s="1"/>
  <c r="AC500" i="1"/>
  <c r="AA500" i="1" s="1"/>
  <c r="AA612" i="1"/>
  <c r="AB611" i="1"/>
  <c r="AM503" i="1"/>
  <c r="AO503" i="1" s="1"/>
  <c r="G504" i="1"/>
  <c r="G505" i="1"/>
  <c r="G506" i="1"/>
  <c r="AM508" i="1"/>
  <c r="AO508" i="1" s="1"/>
  <c r="G509" i="1"/>
  <c r="G510" i="1"/>
  <c r="G511" i="1"/>
  <c r="G514" i="1"/>
  <c r="G515" i="1"/>
  <c r="G516" i="1"/>
  <c r="G519" i="1"/>
  <c r="G520" i="1"/>
  <c r="G521" i="1"/>
  <c r="W522" i="1"/>
  <c r="G534" i="1"/>
  <c r="G535" i="1"/>
  <c r="G536" i="1"/>
  <c r="G539" i="1"/>
  <c r="G540" i="1"/>
  <c r="G541" i="1"/>
  <c r="G544" i="1"/>
  <c r="G545" i="1"/>
  <c r="G546" i="1"/>
  <c r="G549" i="1"/>
  <c r="G550" i="1"/>
  <c r="G551" i="1"/>
  <c r="G554" i="1"/>
  <c r="G555" i="1"/>
  <c r="G556" i="1"/>
  <c r="G559" i="1"/>
  <c r="G560" i="1"/>
  <c r="G561" i="1"/>
  <c r="G564" i="1"/>
  <c r="G565" i="1"/>
  <c r="G566" i="1"/>
  <c r="G569" i="1"/>
  <c r="G570" i="1"/>
  <c r="G571" i="1"/>
  <c r="G574" i="1"/>
  <c r="G575" i="1"/>
  <c r="G576" i="1"/>
  <c r="G579" i="1"/>
  <c r="G580" i="1"/>
  <c r="G581" i="1"/>
  <c r="G584" i="1"/>
  <c r="G585" i="1"/>
  <c r="G586" i="1"/>
  <c r="G589" i="1"/>
  <c r="G590" i="1"/>
  <c r="G591" i="1"/>
  <c r="G594" i="1"/>
  <c r="G595" i="1"/>
  <c r="G596" i="1"/>
  <c r="G602" i="1"/>
  <c r="G601" i="1" s="1"/>
  <c r="AA602" i="1"/>
  <c r="AA601" i="1" s="1"/>
  <c r="AL603" i="1"/>
  <c r="W608" i="1"/>
  <c r="P611" i="1"/>
  <c r="P610" i="1" s="1"/>
  <c r="P609" i="1" s="1"/>
  <c r="P599" i="1" s="1"/>
  <c r="P598" i="1" s="1"/>
  <c r="P10" i="1" s="1"/>
  <c r="T611" i="1"/>
  <c r="T610" i="1" s="1"/>
  <c r="T609" i="1" s="1"/>
  <c r="T599" i="1" s="1"/>
  <c r="T598" i="1" s="1"/>
  <c r="T10" i="1" s="1"/>
  <c r="X611" i="1"/>
  <c r="X610" i="1" s="1"/>
  <c r="X609" i="1" s="1"/>
  <c r="X599" i="1" s="1"/>
  <c r="Z611" i="1"/>
  <c r="Z610" i="1" s="1"/>
  <c r="Z609" i="1" s="1"/>
  <c r="Z599" i="1" s="1"/>
  <c r="AD619" i="1"/>
  <c r="AD618" i="1" s="1"/>
  <c r="AD617" i="1" s="1"/>
  <c r="AL621" i="1"/>
  <c r="AM621" i="1"/>
  <c r="D626" i="1"/>
  <c r="D619" i="1" s="1"/>
  <c r="D618" i="1" s="1"/>
  <c r="D617" i="1" s="1"/>
  <c r="D598" i="1" s="1"/>
  <c r="D10" i="1" s="1"/>
  <c r="F626" i="1"/>
  <c r="F619" i="1" s="1"/>
  <c r="F618" i="1" s="1"/>
  <c r="F617" i="1" s="1"/>
  <c r="F598" i="1" s="1"/>
  <c r="F10" i="1" s="1"/>
  <c r="O627" i="1"/>
  <c r="O626" i="1" s="1"/>
  <c r="O619" i="1" s="1"/>
  <c r="O618" i="1" s="1"/>
  <c r="O617" i="1" s="1"/>
  <c r="P626" i="1"/>
  <c r="P619" i="1" s="1"/>
  <c r="P618" i="1" s="1"/>
  <c r="P617" i="1" s="1"/>
  <c r="R626" i="1"/>
  <c r="R619" i="1" s="1"/>
  <c r="R618" i="1" s="1"/>
  <c r="R617" i="1" s="1"/>
  <c r="R598" i="1" s="1"/>
  <c r="R10" i="1" s="1"/>
  <c r="W627" i="1"/>
  <c r="W626" i="1" s="1"/>
  <c r="W619" i="1" s="1"/>
  <c r="W618" i="1" s="1"/>
  <c r="W617" i="1" s="1"/>
  <c r="X626" i="1"/>
  <c r="X619" i="1" s="1"/>
  <c r="X618" i="1" s="1"/>
  <c r="X617" i="1" s="1"/>
  <c r="Z626" i="1"/>
  <c r="Z619" i="1" s="1"/>
  <c r="Z618" i="1" s="1"/>
  <c r="Z617" i="1" s="1"/>
  <c r="G627" i="1"/>
  <c r="AC627" i="1"/>
  <c r="AC626" i="1" s="1"/>
  <c r="AC619" i="1" s="1"/>
  <c r="AC618" i="1" s="1"/>
  <c r="AC617" i="1" s="1"/>
  <c r="AB632" i="1"/>
  <c r="AA632" i="1" s="1"/>
  <c r="G632" i="1"/>
  <c r="G645" i="1"/>
  <c r="AC665" i="1"/>
  <c r="AA675" i="1"/>
  <c r="AA685" i="1"/>
  <c r="AA700" i="1"/>
  <c r="AA710" i="1"/>
  <c r="AA713" i="1"/>
  <c r="AA715" i="1"/>
  <c r="AA711" i="1" s="1"/>
  <c r="AA718" i="1"/>
  <c r="R645" i="1"/>
  <c r="R644" i="1" s="1"/>
  <c r="R643" i="1" s="1"/>
  <c r="R642" i="1" s="1"/>
  <c r="AA738" i="1"/>
  <c r="AA746" i="1"/>
  <c r="AA756" i="1"/>
  <c r="AN756" i="1" s="1"/>
  <c r="AA761" i="1"/>
  <c r="AN761" i="1" s="1"/>
  <c r="AN621" i="1"/>
  <c r="AA620" i="1"/>
  <c r="AB625" i="1"/>
  <c r="AA625" i="1" s="1"/>
  <c r="S627" i="1"/>
  <c r="S626" i="1" s="1"/>
  <c r="S619" i="1" s="1"/>
  <c r="S618" i="1" s="1"/>
  <c r="S617" i="1" s="1"/>
  <c r="S598" i="1" s="1"/>
  <c r="T626" i="1"/>
  <c r="T619" i="1" s="1"/>
  <c r="T618" i="1" s="1"/>
  <c r="T617" i="1" s="1"/>
  <c r="AA627" i="1"/>
  <c r="AB626" i="1"/>
  <c r="AB619" i="1" s="1"/>
  <c r="AB618" i="1" s="1"/>
  <c r="AB617" i="1" s="1"/>
  <c r="AE627" i="1"/>
  <c r="AE626" i="1" s="1"/>
  <c r="AE619" i="1" s="1"/>
  <c r="AE618" i="1" s="1"/>
  <c r="AE617" i="1" s="1"/>
  <c r="AE598" i="1" s="1"/>
  <c r="AF626" i="1"/>
  <c r="AF619" i="1" s="1"/>
  <c r="AF618" i="1" s="1"/>
  <c r="AF617" i="1" s="1"/>
  <c r="AA637" i="1"/>
  <c r="AA646" i="1"/>
  <c r="AB645" i="1"/>
  <c r="AB644" i="1" s="1"/>
  <c r="AB643" i="1" s="1"/>
  <c r="AB642" i="1" s="1"/>
  <c r="AD653" i="1"/>
  <c r="AA653" i="1" s="1"/>
  <c r="Z651" i="1"/>
  <c r="AA665" i="1"/>
  <c r="W660" i="1"/>
  <c r="AC664" i="1"/>
  <c r="AA664" i="1" s="1"/>
  <c r="AM666" i="1"/>
  <c r="AO666" i="1" s="1"/>
  <c r="AM671" i="1"/>
  <c r="AO671" i="1" s="1"/>
  <c r="W675" i="1"/>
  <c r="W680" i="1"/>
  <c r="W685" i="1"/>
  <c r="W700" i="1"/>
  <c r="Q711" i="1"/>
  <c r="Q645" i="1" s="1"/>
  <c r="Q644" i="1" s="1"/>
  <c r="Q643" i="1" s="1"/>
  <c r="Q642" i="1" s="1"/>
  <c r="Q598" i="1" s="1"/>
  <c r="Q10" i="1" s="1"/>
  <c r="Y711" i="1"/>
  <c r="W713" i="1"/>
  <c r="W715" i="1"/>
  <c r="Y716" i="1"/>
  <c r="AC716" i="1" s="1"/>
  <c r="AA716" i="1" s="1"/>
  <c r="X721" i="1"/>
  <c r="O723" i="1"/>
  <c r="O721" i="1" s="1"/>
  <c r="O645" i="1" s="1"/>
  <c r="O644" i="1" s="1"/>
  <c r="O643" i="1" s="1"/>
  <c r="O642" i="1" s="1"/>
  <c r="X726" i="1"/>
  <c r="O728" i="1"/>
  <c r="O726" i="1" s="1"/>
  <c r="X731" i="1"/>
  <c r="O733" i="1"/>
  <c r="O731" i="1" s="1"/>
  <c r="Y736" i="1"/>
  <c r="AC736" i="1" s="1"/>
  <c r="AA736" i="1" s="1"/>
  <c r="G751" i="1"/>
  <c r="K751" i="1"/>
  <c r="K644" i="1" s="1"/>
  <c r="K643" i="1" s="1"/>
  <c r="K642" i="1" s="1"/>
  <c r="K598" i="1" s="1"/>
  <c r="G753" i="1"/>
  <c r="AM753" i="1" s="1"/>
  <c r="G754" i="1"/>
  <c r="AM754" i="1" s="1"/>
  <c r="G755" i="1"/>
  <c r="AM755" i="1" s="1"/>
  <c r="G763" i="1"/>
  <c r="AM763" i="1" s="1"/>
  <c r="G764" i="1"/>
  <c r="AM764" i="1" s="1"/>
  <c r="W766" i="1"/>
  <c r="AM766" i="1" s="1"/>
  <c r="W771" i="1"/>
  <c r="AM771" i="1" s="1"/>
  <c r="AC774" i="1"/>
  <c r="Y772" i="1"/>
  <c r="AA779" i="1"/>
  <c r="AN779" i="1" s="1"/>
  <c r="AM782" i="1"/>
  <c r="Y782" i="1"/>
  <c r="AC782" i="1" s="1"/>
  <c r="AC784" i="1"/>
  <c r="AA784" i="1" s="1"/>
  <c r="AN784" i="1" s="1"/>
  <c r="AA796" i="1"/>
  <c r="AA801" i="1"/>
  <c r="AA806" i="1"/>
  <c r="AA811" i="1"/>
  <c r="AA816" i="1"/>
  <c r="AA821" i="1"/>
  <c r="AA826" i="1"/>
  <c r="AA831" i="1"/>
  <c r="AA836" i="1"/>
  <c r="AA892" i="1"/>
  <c r="AA893" i="1"/>
  <c r="AA894" i="1"/>
  <c r="AD771" i="1"/>
  <c r="AA771" i="1" s="1"/>
  <c r="AN771" i="1" s="1"/>
  <c r="AA774" i="1"/>
  <c r="AN774" i="1" s="1"/>
  <c r="AA782" i="1"/>
  <c r="AN782" i="1" s="1"/>
  <c r="D888" i="1"/>
  <c r="D887" i="1"/>
  <c r="F888" i="1"/>
  <c r="F887" i="1"/>
  <c r="H888" i="1"/>
  <c r="H887" i="1"/>
  <c r="H598" i="1" s="1"/>
  <c r="H10" i="1" s="1"/>
  <c r="J888" i="1"/>
  <c r="J887" i="1"/>
  <c r="J598" i="1" s="1"/>
  <c r="J10" i="1" s="1"/>
  <c r="L888" i="1"/>
  <c r="L887" i="1"/>
  <c r="L598" i="1" s="1"/>
  <c r="L10" i="1" s="1"/>
  <c r="N888" i="1"/>
  <c r="N887" i="1"/>
  <c r="N598" i="1" s="1"/>
  <c r="N10" i="1" s="1"/>
  <c r="S887" i="1"/>
  <c r="AM887" i="1" s="1"/>
  <c r="S888" i="1"/>
  <c r="AC887" i="1"/>
  <c r="AC888" i="1"/>
  <c r="AE887" i="1"/>
  <c r="AE888" i="1"/>
  <c r="AB791" i="1"/>
  <c r="AA791" i="1" s="1"/>
  <c r="AB841" i="1"/>
  <c r="AA841" i="1" s="1"/>
  <c r="G888" i="1"/>
  <c r="AA890" i="1"/>
  <c r="AA889" i="1" s="1"/>
  <c r="AL889" i="1" s="1"/>
  <c r="W895" i="1"/>
  <c r="AC895" i="1"/>
  <c r="AA895" i="1" s="1"/>
  <c r="AA905" i="1"/>
  <c r="AN914" i="1"/>
  <c r="AA913" i="1"/>
  <c r="AA912" i="1" s="1"/>
  <c r="AA927" i="1"/>
  <c r="AB921" i="1"/>
  <c r="AB920" i="1" s="1"/>
  <c r="AB919" i="1" s="1"/>
  <c r="AA943" i="1"/>
  <c r="AA944" i="1"/>
  <c r="AA945" i="1"/>
  <c r="AA952" i="1"/>
  <c r="AA962" i="1"/>
  <c r="AA897" i="1"/>
  <c r="AA898" i="1"/>
  <c r="AA899" i="1"/>
  <c r="AB900" i="1"/>
  <c r="AA900" i="1" s="1"/>
  <c r="AA902" i="1"/>
  <c r="AA903" i="1"/>
  <c r="AA904" i="1"/>
  <c r="AA907" i="1"/>
  <c r="AA908" i="1"/>
  <c r="AA909" i="1"/>
  <c r="AA915" i="1"/>
  <c r="AA916" i="1"/>
  <c r="AA917" i="1"/>
  <c r="AA923" i="1"/>
  <c r="AA924" i="1"/>
  <c r="AA925" i="1"/>
  <c r="AA930" i="1"/>
  <c r="AA931" i="1"/>
  <c r="AA936" i="1"/>
  <c r="AA941" i="1"/>
  <c r="AA946" i="1"/>
  <c r="W905" i="1"/>
  <c r="W910" i="1"/>
  <c r="AB913" i="1"/>
  <c r="AB912" i="1" s="1"/>
  <c r="AB911" i="1" s="1"/>
  <c r="AM914" i="1"/>
  <c r="AO914" i="1" s="1"/>
  <c r="W918" i="1"/>
  <c r="W926" i="1"/>
  <c r="G928" i="1"/>
  <c r="W929" i="1"/>
  <c r="W927" i="1" s="1"/>
  <c r="W921" i="1" s="1"/>
  <c r="W920" i="1" s="1"/>
  <c r="W919" i="1" s="1"/>
  <c r="W911" i="1" s="1"/>
  <c r="G933" i="1"/>
  <c r="G934" i="1"/>
  <c r="G935" i="1"/>
  <c r="G938" i="1"/>
  <c r="G939" i="1"/>
  <c r="G940" i="1"/>
  <c r="W941" i="1"/>
  <c r="W946" i="1"/>
  <c r="AA977" i="1"/>
  <c r="AA982" i="1"/>
  <c r="AL988" i="1"/>
  <c r="AA992" i="1"/>
  <c r="AA999" i="1"/>
  <c r="AN988" i="1"/>
  <c r="AA994" i="1"/>
  <c r="AA995" i="1"/>
  <c r="AA996" i="1"/>
  <c r="AM988" i="1"/>
  <c r="AO988" i="1" s="1"/>
  <c r="G989" i="1"/>
  <c r="G990" i="1"/>
  <c r="G991" i="1"/>
  <c r="W992" i="1"/>
  <c r="AB997" i="1"/>
  <c r="AA997" i="1" s="1"/>
  <c r="G1000" i="1"/>
  <c r="G1001" i="1"/>
  <c r="G1004" i="1"/>
  <c r="G1005" i="1"/>
  <c r="G1006" i="1"/>
  <c r="G1009" i="1"/>
  <c r="G1010" i="1"/>
  <c r="G1011" i="1"/>
  <c r="G1014" i="1"/>
  <c r="G1015" i="1"/>
  <c r="G1016" i="1"/>
  <c r="G1019" i="1"/>
  <c r="G1020" i="1"/>
  <c r="G1021" i="1"/>
  <c r="AA1057" i="1"/>
  <c r="AC1022" i="1"/>
  <c r="AA1022" i="1" s="1"/>
  <c r="AA1024" i="1"/>
  <c r="AA1025" i="1"/>
  <c r="AA1026" i="1"/>
  <c r="AB1027" i="1"/>
  <c r="AA1027" i="1" s="1"/>
  <c r="AA1029" i="1"/>
  <c r="AA1030" i="1"/>
  <c r="AA1031" i="1"/>
  <c r="AA1034" i="1"/>
  <c r="AA1035" i="1"/>
  <c r="AA1036" i="1"/>
  <c r="AA1039" i="1"/>
  <c r="AA1040" i="1"/>
  <c r="AA1041" i="1"/>
  <c r="AA1044" i="1"/>
  <c r="AA1045" i="1"/>
  <c r="AA1046" i="1"/>
  <c r="AA1049" i="1"/>
  <c r="AA1050" i="1"/>
  <c r="AA1051" i="1"/>
  <c r="AA1054" i="1"/>
  <c r="AA1060" i="1"/>
  <c r="AA1083" i="1"/>
  <c r="AA987" i="1" s="1"/>
  <c r="AB1032" i="1"/>
  <c r="AA1032" i="1" s="1"/>
  <c r="AB1037" i="1"/>
  <c r="AA1037" i="1" s="1"/>
  <c r="AB1042" i="1"/>
  <c r="AA1042" i="1" s="1"/>
  <c r="AB1047" i="1"/>
  <c r="AA1047" i="1" s="1"/>
  <c r="AB1052" i="1"/>
  <c r="AA1052" i="1" s="1"/>
  <c r="G1056" i="1"/>
  <c r="AM911" i="1" l="1"/>
  <c r="AE10" i="1"/>
  <c r="AN987" i="1"/>
  <c r="AO987" i="1" s="1"/>
  <c r="AL987" i="1"/>
  <c r="O598" i="1"/>
  <c r="O10" i="1" s="1"/>
  <c r="S10" i="1"/>
  <c r="AM920" i="1"/>
  <c r="AA921" i="1"/>
  <c r="AA920" i="1" s="1"/>
  <c r="AC772" i="1"/>
  <c r="Y751" i="1"/>
  <c r="AM751" i="1"/>
  <c r="W711" i="1"/>
  <c r="W645" i="1" s="1"/>
  <c r="W644" i="1" s="1"/>
  <c r="W643" i="1" s="1"/>
  <c r="W642" i="1" s="1"/>
  <c r="W598" i="1" s="1"/>
  <c r="W10" i="1" s="1"/>
  <c r="AL646" i="1"/>
  <c r="AN646" i="1"/>
  <c r="AO646" i="1" s="1"/>
  <c r="G644" i="1"/>
  <c r="AM645" i="1"/>
  <c r="G626" i="1"/>
  <c r="G619" i="1" s="1"/>
  <c r="G618" i="1" s="1"/>
  <c r="G617" i="1" s="1"/>
  <c r="AN601" i="1"/>
  <c r="AA600" i="1"/>
  <c r="AA611" i="1"/>
  <c r="AB610" i="1"/>
  <c r="AM496" i="1"/>
  <c r="G495" i="1"/>
  <c r="AC645" i="1"/>
  <c r="AL217" i="1"/>
  <c r="G216" i="1"/>
  <c r="AM217" i="1"/>
  <c r="AN466" i="1"/>
  <c r="AA465" i="1"/>
  <c r="AN465" i="1" s="1"/>
  <c r="AN178" i="1"/>
  <c r="AO178" i="1" s="1"/>
  <c r="AA177" i="1"/>
  <c r="AM163" i="1"/>
  <c r="AO163" i="1" s="1"/>
  <c r="AL163" i="1"/>
  <c r="AO467" i="1"/>
  <c r="AO180" i="1"/>
  <c r="G149" i="1"/>
  <c r="K11" i="1"/>
  <c r="K10" i="1" s="1"/>
  <c r="AL178" i="1"/>
  <c r="AC149" i="1"/>
  <c r="AC148" i="1" s="1"/>
  <c r="AC147" i="1" s="1"/>
  <c r="AC146" i="1" s="1"/>
  <c r="AC12" i="1" s="1"/>
  <c r="AC11" i="1" s="1"/>
  <c r="AN15" i="1"/>
  <c r="AA14" i="1"/>
  <c r="AM919" i="1"/>
  <c r="AL920" i="1"/>
  <c r="AA887" i="1"/>
  <c r="AN889" i="1"/>
  <c r="AO889" i="1" s="1"/>
  <c r="AA888" i="1"/>
  <c r="AN888" i="1" s="1"/>
  <c r="AL888" i="1"/>
  <c r="AM888" i="1"/>
  <c r="AO888" i="1" s="1"/>
  <c r="X645" i="1"/>
  <c r="X644" i="1" s="1"/>
  <c r="X643" i="1" s="1"/>
  <c r="X642" i="1" s="1"/>
  <c r="X598" i="1" s="1"/>
  <c r="X10" i="1" s="1"/>
  <c r="Y645" i="1"/>
  <c r="Y644" i="1" s="1"/>
  <c r="Y643" i="1" s="1"/>
  <c r="Y642" i="1" s="1"/>
  <c r="Y598" i="1" s="1"/>
  <c r="Y10" i="1" s="1"/>
  <c r="AD651" i="1"/>
  <c r="Z645" i="1"/>
  <c r="Z644" i="1" s="1"/>
  <c r="Z643" i="1" s="1"/>
  <c r="Z642" i="1" s="1"/>
  <c r="Z598" i="1" s="1"/>
  <c r="Z10" i="1" s="1"/>
  <c r="AA626" i="1"/>
  <c r="AA619" i="1"/>
  <c r="AA618" i="1" s="1"/>
  <c r="AA617" i="1" s="1"/>
  <c r="AN617" i="1" s="1"/>
  <c r="AO621" i="1"/>
  <c r="AM601" i="1"/>
  <c r="AO601" i="1" s="1"/>
  <c r="AL601" i="1"/>
  <c r="G600" i="1"/>
  <c r="AL498" i="1"/>
  <c r="AA497" i="1"/>
  <c r="AN498" i="1"/>
  <c r="AO498" i="1" s="1"/>
  <c r="AF598" i="1"/>
  <c r="AF10" i="1" s="1"/>
  <c r="AM466" i="1"/>
  <c r="AO466" i="1" s="1"/>
  <c r="AL466" i="1"/>
  <c r="G465" i="1"/>
  <c r="AN217" i="1"/>
  <c r="AA216" i="1"/>
  <c r="AA150" i="1"/>
  <c r="AB149" i="1"/>
  <c r="AB148" i="1" s="1"/>
  <c r="AB147" i="1" s="1"/>
  <c r="AB146" i="1" s="1"/>
  <c r="AB12" i="1" s="1"/>
  <c r="AB11" i="1" s="1"/>
  <c r="AM15" i="1"/>
  <c r="AO15" i="1" s="1"/>
  <c r="AL15" i="1"/>
  <c r="G14" i="1"/>
  <c r="AM177" i="1"/>
  <c r="G176" i="1"/>
  <c r="AL177" i="1"/>
  <c r="AL176" i="1" l="1"/>
  <c r="AM176" i="1"/>
  <c r="AM14" i="1"/>
  <c r="AL14" i="1"/>
  <c r="G13" i="1"/>
  <c r="AN150" i="1"/>
  <c r="AO150" i="1" s="1"/>
  <c r="AA149" i="1"/>
  <c r="AL149" i="1" s="1"/>
  <c r="AL150" i="1"/>
  <c r="AN497" i="1"/>
  <c r="AO497" i="1" s="1"/>
  <c r="AA496" i="1"/>
  <c r="AL497" i="1"/>
  <c r="AL600" i="1"/>
  <c r="G599" i="1"/>
  <c r="AM600" i="1"/>
  <c r="AN887" i="1"/>
  <c r="AO887" i="1" s="1"/>
  <c r="AL887" i="1"/>
  <c r="AN14" i="1"/>
  <c r="AA13" i="1"/>
  <c r="AC10" i="1"/>
  <c r="G148" i="1"/>
  <c r="G147" i="1" s="1"/>
  <c r="AM149" i="1"/>
  <c r="AN177" i="1"/>
  <c r="AO177" i="1" s="1"/>
  <c r="AA176" i="1"/>
  <c r="AN176" i="1" s="1"/>
  <c r="AO217" i="1"/>
  <c r="AC751" i="1"/>
  <c r="AA772" i="1"/>
  <c r="AN216" i="1"/>
  <c r="AA215" i="1"/>
  <c r="AN215" i="1" s="1"/>
  <c r="AL465" i="1"/>
  <c r="AM465" i="1"/>
  <c r="AO465" i="1" s="1"/>
  <c r="AA651" i="1"/>
  <c r="AD645" i="1"/>
  <c r="AD644" i="1" s="1"/>
  <c r="AD643" i="1" s="1"/>
  <c r="AD642" i="1" s="1"/>
  <c r="AD598" i="1" s="1"/>
  <c r="AD10" i="1" s="1"/>
  <c r="AM216" i="1"/>
  <c r="AO216" i="1" s="1"/>
  <c r="G215" i="1"/>
  <c r="AL216" i="1"/>
  <c r="AC644" i="1"/>
  <c r="AC643" i="1" s="1"/>
  <c r="AC642" i="1" s="1"/>
  <c r="AC598" i="1" s="1"/>
  <c r="G494" i="1"/>
  <c r="AM495" i="1"/>
  <c r="AA610" i="1"/>
  <c r="AB609" i="1"/>
  <c r="AN600" i="1"/>
  <c r="AL617" i="1"/>
  <c r="AM617" i="1"/>
  <c r="AO617" i="1" s="1"/>
  <c r="AM644" i="1"/>
  <c r="G643" i="1"/>
  <c r="AN920" i="1"/>
  <c r="AA919" i="1"/>
  <c r="AO920" i="1"/>
  <c r="AN919" i="1" l="1"/>
  <c r="AO919" i="1" s="1"/>
  <c r="AA911" i="1"/>
  <c r="AL919" i="1"/>
  <c r="AA609" i="1"/>
  <c r="AA599" i="1" s="1"/>
  <c r="AB599" i="1"/>
  <c r="AB598" i="1" s="1"/>
  <c r="AB10" i="1" s="1"/>
  <c r="G642" i="1"/>
  <c r="AM643" i="1"/>
  <c r="AM494" i="1"/>
  <c r="AL215" i="1"/>
  <c r="AM215" i="1"/>
  <c r="AO215" i="1" s="1"/>
  <c r="AN651" i="1"/>
  <c r="AO651" i="1" s="1"/>
  <c r="AL651" i="1"/>
  <c r="AA645" i="1"/>
  <c r="AO149" i="1"/>
  <c r="AN13" i="1"/>
  <c r="AO600" i="1"/>
  <c r="AN496" i="1"/>
  <c r="AO496" i="1" s="1"/>
  <c r="AA495" i="1"/>
  <c r="AL496" i="1"/>
  <c r="AO176" i="1"/>
  <c r="AN772" i="1"/>
  <c r="AA751" i="1"/>
  <c r="G146" i="1"/>
  <c r="G12" i="1" s="1"/>
  <c r="AM147" i="1"/>
  <c r="AM599" i="1"/>
  <c r="AL599" i="1"/>
  <c r="G598" i="1"/>
  <c r="AN149" i="1"/>
  <c r="AA148" i="1"/>
  <c r="AA147" i="1" s="1"/>
  <c r="AL147" i="1" s="1"/>
  <c r="AM13" i="1"/>
  <c r="AO13" i="1" s="1"/>
  <c r="AL13" i="1"/>
  <c r="AO14" i="1"/>
  <c r="AM12" i="1" l="1"/>
  <c r="G11" i="1"/>
  <c r="AN751" i="1"/>
  <c r="AO751" i="1" s="1"/>
  <c r="AL751" i="1"/>
  <c r="AN495" i="1"/>
  <c r="AO495" i="1" s="1"/>
  <c r="AA494" i="1"/>
  <c r="AL495" i="1"/>
  <c r="AN645" i="1"/>
  <c r="AO645" i="1" s="1"/>
  <c r="AA644" i="1"/>
  <c r="AL645" i="1"/>
  <c r="AN599" i="1"/>
  <c r="AN911" i="1"/>
  <c r="AO911" i="1" s="1"/>
  <c r="AL911" i="1"/>
  <c r="AN147" i="1"/>
  <c r="AO147" i="1" s="1"/>
  <c r="AA146" i="1"/>
  <c r="AM598" i="1"/>
  <c r="AO599" i="1"/>
  <c r="AM146" i="1"/>
  <c r="AL146" i="1"/>
  <c r="AM642" i="1"/>
  <c r="AN644" i="1" l="1"/>
  <c r="AO644" i="1" s="1"/>
  <c r="AA643" i="1"/>
  <c r="AL644" i="1"/>
  <c r="AM11" i="1"/>
  <c r="G10" i="1"/>
  <c r="AN146" i="1"/>
  <c r="AO146" i="1" s="1"/>
  <c r="AA12" i="1"/>
  <c r="AN494" i="1"/>
  <c r="AO494" i="1" s="1"/>
  <c r="AL494" i="1"/>
  <c r="AN12" i="1" l="1"/>
  <c r="AO12" i="1" s="1"/>
  <c r="AA11" i="1"/>
  <c r="AL12" i="1"/>
  <c r="AM10" i="1"/>
  <c r="AN643" i="1"/>
  <c r="AO643" i="1" s="1"/>
  <c r="AA642" i="1"/>
  <c r="AL643" i="1"/>
  <c r="AN642" i="1" l="1"/>
  <c r="AO642" i="1" s="1"/>
  <c r="AA598" i="1"/>
  <c r="AL642" i="1"/>
  <c r="AN11" i="1"/>
  <c r="AO11" i="1" s="1"/>
  <c r="AA10" i="1"/>
  <c r="AL11" i="1"/>
  <c r="AN10" i="1" l="1"/>
  <c r="AO10" i="1" s="1"/>
  <c r="AL10" i="1"/>
  <c r="AN598" i="1"/>
  <c r="AO598" i="1" s="1"/>
  <c r="AL598" i="1"/>
</calcChain>
</file>

<file path=xl/sharedStrings.xml><?xml version="1.0" encoding="utf-8"?>
<sst xmlns="http://schemas.openxmlformats.org/spreadsheetml/2006/main" count="1110" uniqueCount="297">
  <si>
    <t>ИТОГИ ВЫПОЛНЕНИЯ</t>
  </si>
  <si>
    <t>областной адресной инвестиционной программы  за январь - август 2018  года</t>
  </si>
  <si>
    <t>Департамент строительной политики Воронежкой области</t>
  </si>
  <si>
    <t>№ п/п</t>
  </si>
  <si>
    <t>Наименование источника,
 отрасли, объекта</t>
  </si>
  <si>
    <t>Плановая
стоимость объекта</t>
  </si>
  <si>
    <t>в т.ч. стоимость проектных работ</t>
  </si>
  <si>
    <t>Профинансировано на 01.01.2018</t>
  </si>
  <si>
    <t>Выполнено на 01.01.2018</t>
  </si>
  <si>
    <t>Кредиторская задолженность на 01.01.18 г.</t>
  </si>
  <si>
    <t>в т.ч. КЗ:</t>
  </si>
  <si>
    <t>Неотработанный аванс на 01.01.18 г.</t>
  </si>
  <si>
    <t>в т.ч. АВАНС:</t>
  </si>
  <si>
    <r>
      <t xml:space="preserve">Лимит инвестиций на 2018 год </t>
    </r>
    <r>
      <rPr>
        <b/>
        <sz val="12"/>
        <rFont val="Times New Roman"/>
        <family val="1"/>
        <charset val="204"/>
      </rPr>
      <t xml:space="preserve"> </t>
    </r>
  </si>
  <si>
    <t>Профинансировано за   2018 год</t>
  </si>
  <si>
    <t>Выполнено  2018 год</t>
  </si>
  <si>
    <t>Текущая кредиторская задолженность на 01.09.2018 г.</t>
  </si>
  <si>
    <t>Неотработанный аванс на 01.09.2018 г.</t>
  </si>
  <si>
    <t>Ввод мощности в соотв. ед. измерения</t>
  </si>
  <si>
    <t>всего, тыс. руб.</t>
  </si>
  <si>
    <t>в том числе:</t>
  </si>
  <si>
    <t>федеральный бюджет</t>
  </si>
  <si>
    <t>областной бюджет</t>
  </si>
  <si>
    <t>муниципальный бюджет</t>
  </si>
  <si>
    <t xml:space="preserve">федеральный бюджет </t>
  </si>
  <si>
    <t xml:space="preserve">федераль
ный бюджет </t>
  </si>
  <si>
    <r>
      <t xml:space="preserve">областной бюджет
</t>
    </r>
    <r>
      <rPr>
        <sz val="8"/>
        <rFont val="Times New Roman"/>
        <family val="1"/>
        <charset val="204"/>
      </rPr>
      <t>№ 638 от 30.07.2018, 
№ 637 от 30.07.2018,
№ 673-р от 31.08.2018, № 495-р от 04.07.2018</t>
    </r>
  </si>
  <si>
    <t>муници
пальный бюджет</t>
  </si>
  <si>
    <t>федераль
ный бюджет</t>
  </si>
  <si>
    <t xml:space="preserve">предусмотрено на год </t>
  </si>
  <si>
    <t>введено с начала года по отчетный месяц</t>
  </si>
  <si>
    <t>Проверка!!!</t>
  </si>
  <si>
    <t>А</t>
  </si>
  <si>
    <t>скрыть</t>
  </si>
  <si>
    <t>ВСЕГО</t>
  </si>
  <si>
    <t>ОБЪЕКТЫ ОБЛАСТНОЙ СОБСТВЕННОСТИ</t>
  </si>
  <si>
    <t>НАЦИОНАЛЬНАЯ ЭКОНОМИКА</t>
  </si>
  <si>
    <t>ГП ВО "Обеспечение доступным и комфортным жильем населения Воронежской области"</t>
  </si>
  <si>
    <t>Подпрограмма   "Создание условий для обеспечения доступным и комфортным жильем населения Воронежской области"</t>
  </si>
  <si>
    <t>Основное мероприятие  "Газификация Воронежской области"</t>
  </si>
  <si>
    <t>Газораспределительная сеть с. Верхняя Байгора Верхнехавского муницпального района Воронежской области (включая ПИР)</t>
  </si>
  <si>
    <t>ПРОЕКТИРОВАНИЕ</t>
  </si>
  <si>
    <t>СТРОИТЕЛЬСТВО</t>
  </si>
  <si>
    <t>ОБОРУДОВАНИЕ</t>
  </si>
  <si>
    <t>ПРОЧИЕ</t>
  </si>
  <si>
    <t>Газораспределительная сеть с. Нижняя Байгора Верхнехавского муницпального района Воронежской области</t>
  </si>
  <si>
    <t xml:space="preserve"> Газораспределительные сети с.Марьевка Верхнехавского муниципального района Воронежской области (включая ПИР)</t>
  </si>
  <si>
    <t>Газораспределительные сети с. Грушино, п. Виноградовка Верхнехавского муниципального района Воронежской области (включая ПИР)</t>
  </si>
  <si>
    <t>Газораспределительные сети х. Эртель, п. Владимировка, п. Нескучное Верхнехавского муниципального района Воронежской области (включая ПИР)</t>
  </si>
  <si>
    <t>Межпоселковый газопровод высокого давления до п. Теллермановский, газопровод низкого давления в п. Теллермановский Грибановского муниципального района Воронежской области (включая ПИР)</t>
  </si>
  <si>
    <t>Межпоселковый газопровод высокого давления от х. Крутец до х. Рыбальчино, газопровод низкого давления х. Рыбальчино Каменского муниципального района Воронежской области (включая ПИР)</t>
  </si>
  <si>
    <t xml:space="preserve">Газопровод среднего и низкого давления по ул.Советская, Ленина, Красная Звезда села Левая Россошь Каширского муниципального района Воронежской области </t>
  </si>
  <si>
    <t>Газораспределительные сети микрорайона "Пчелка" (2-я очередь строительства) и микрорайона "Раздолье" села Новая Усмань Новоусманского муниципального района Воронежской области (включая ПИР)</t>
  </si>
  <si>
    <t>Газораспределительные сети по улицам Центральная, Победы, Речная, Первомайская с. Алферовка Новохоперского муниципального района Воронесжкой области (включая ПИР)</t>
  </si>
  <si>
    <t>Межпоселковый газопровод к п. Труд, газораспределительные сети п. Труд Острогожского муниципального района Воронежской области (включая ПИР)</t>
  </si>
  <si>
    <t>Газопровод высокого, низкого давления с установкой ШРП по улицам Смородиновая, Есенина, Клубничная, Придорожная, Тенистая в г. Павловске (включая ПИР)</t>
  </si>
  <si>
    <t>Газовые распределительные сети с. Софьинка Панинского муниципального района Воронежской области (включая ПИР)</t>
  </si>
  <si>
    <t>Газораспределительная сеть с.Белогорье Подгоренского муниципального района Воронежской области (ул.Октябрьская, ул.Ворошилова, ул. Победы, ул.Ленина, ул.Пролетарская, ул.Калашникова, ул.Сакко и Ванцетти, ул.К.Маркса, ул.Крупская, ул.Белова) (включая ПИР)</t>
  </si>
  <si>
    <t>Межпоселковый газопровод выского давления к х. Кувшин,  газораспределительные сети х.Кувшин Подгоренского муниципального района Воронежской области</t>
  </si>
  <si>
    <t>Газораспределительные сети п. Ворошиловский Россошанского муниципального района Воронежской области (включая ПИР)</t>
  </si>
  <si>
    <t>Газораспределительные сети с. Приволье Семилукского муниципального района Воронежской области (включая ПИР)</t>
  </si>
  <si>
    <t>Межпоселковый газопровод высокого давления к п. Осинки, разводящие газовые сети п. Осинки Таловского муниципального района Воронежской области (включая ПИР)</t>
  </si>
  <si>
    <t>Газопровод среднего и низкого давления по ул. Центральная, ул. Дорожная, ул. Ленина в п. Участок №4 Таловского муниципального района Воронежской области (включая ПИР)</t>
  </si>
  <si>
    <t>Газопровод среднего и низкого давления по ул. Садовая в п. Участок № 26 Таловского муниципального района Воронежской области (включая ПИР)</t>
  </si>
  <si>
    <t>Межпоселковый газопровод выского давления и разводящие сети п. Комсомольский Таловского муниципального района Воронежской области (включая ПИР)</t>
  </si>
  <si>
    <t>Межпоселковый газопровод высокго давления и разводящих сетей п. Новый Мир Таловского муниципального района Воронежской области</t>
  </si>
  <si>
    <t>Строительство разводящих сетей газопровода низкого давления по ул. Микрорайон в с. Терновка, Терновского района (включая ПИР)</t>
  </si>
  <si>
    <t>Строительство газопровода среднего и низкого давления в п. Савальский лесхоз Терновского района (включая ПИР)</t>
  </si>
  <si>
    <t>Газораспределительные сети в с. Еманча 1-я Хохольского муниципального района Воронежской области</t>
  </si>
  <si>
    <t>ГП ВО "Экономическое развитие и инновационная экономика"</t>
  </si>
  <si>
    <t>Подпрограмма   "Формирование благоприятной инвестиционной среды"</t>
  </si>
  <si>
    <t>Основное мероприятие "Повышение инвестиционной привлекательности Воронежской области"</t>
  </si>
  <si>
    <t>Создание и развитие инфраструктуры парков, особо значимых инвестиционных проектов (включая обосую экономическую зону "Центр")</t>
  </si>
  <si>
    <t>Инженерная инфраструктура в индустриальном парке "Масловский" (первый пусковой комплекс 1 очереди) (включая ПИР), в т.ч.:</t>
  </si>
  <si>
    <t>«Инженерная инфраструктура в индустриальном парке «Масловский» (первый пусковой комплекс 1 очереди)» (водозабор (расширение)) (7 этап)Водозабор (расширение) (7 этап)</t>
  </si>
  <si>
    <t>«Инженерная инфраструктура в индустриальном парке «Масловский» (первый пусковой комплекс I очереди)» (Сети наружного электроснабжения (74 этап). Автодороги (75 этап))»</t>
  </si>
  <si>
    <t>Инженерная инфраструктура в индустриальном парке «Масловский» (первый пусковой комплекс I очереди)» (Этап 64, этап 16, этап 46)</t>
  </si>
  <si>
    <t xml:space="preserve">Трансформаторная подстанция 110/10 кВ  ПС «Парковая» с электрическими сетями в индустриальном парке «Масловский» (включая ПИР) </t>
  </si>
  <si>
    <t>Технологическое присоединение Объекта "Сети ливневой и хоз-бытовой канализации к Левобережным очистным сооружениям для индустриального парка «Масловский» к централизованной системе водоотведения (очистным сооружениям) ООО "Левобережные очистные сооружения"</t>
  </si>
  <si>
    <t>Сети электроснабжения южной части индустриального парка "Масловский" (включая ПИР)</t>
  </si>
  <si>
    <t>Основное мероприятие "Содействие развитию моногородов Воронежской области"</t>
  </si>
  <si>
    <t>СТРОИТЕЛЬСТВО и (или) реконструкция объектов инфраструктуры моногородов, находящихся в государственной  собственности</t>
  </si>
  <si>
    <t>Строительство и (или) реконструкция объектов инфраструктуры моногородов, находящихся в государственной собственности</t>
  </si>
  <si>
    <t xml:space="preserve">КУЛЬТУРА, КИНЕМАТОГРАФИЯ </t>
  </si>
  <si>
    <t>ГП ВО "Развитие культуры и туризма"</t>
  </si>
  <si>
    <t xml:space="preserve">Подпрограмма  "Развитие культуры Воронежской области" </t>
  </si>
  <si>
    <t>Основное мероприятие "Сохранение и развитие объектов культуры"</t>
  </si>
  <si>
    <t>Историко-культурный центр "Дворцовый комплекс Ольденбургских" (реставрационные работы с приспособлением для современного использования объекта культурного наследия регионального значения "Комплекс Ольденбургских"), (включая ПИР)</t>
  </si>
  <si>
    <t xml:space="preserve">Дом с ризалитами в р.п. Рамонь Воронежской области (включая ПИР)  </t>
  </si>
  <si>
    <t>Реконструкция подсобно-производственного корпуса здания по адресу: г. Воронеж, ул. Театральная, 17 (включая ПИР)</t>
  </si>
  <si>
    <t>Воронежский областной художественный музей им. И.Н. Крамского (реставрация с приспособлением объекта культурного наследия регионального значения «Дом губернатора» под размещение подразделения музея «Дом губернатора»), включая ПИР</t>
  </si>
  <si>
    <t>Реставрация и приспособление для современного использования объекта культурного наследия регионального значения "Комплекс Ольденбургских. Свитский корпус" (включая ПИР)</t>
  </si>
  <si>
    <t>Реконструкция нежилого помещения подсобного здания отдела "Великая Отчечественная война 1941-1945гг" государственного бюджетного чреждения культуры "Воронежский областной краеведческий музей"</t>
  </si>
  <si>
    <t>ЗДРАВООХРАНЕНИЕ</t>
  </si>
  <si>
    <t>ГП ВО "Развитие здравоохранения"</t>
  </si>
  <si>
    <t>Подпрограмма  "Совершенствование системы территориального планирования учреждений здравоохранения Воронежской области"</t>
  </si>
  <si>
    <t>Основное мероприятие "СТРОИТЕЛЬСТВО и реконструкция объектов здравоохранения"</t>
  </si>
  <si>
    <t>Строительство акушерского корпуса в с. Заброды, Калачеевский район (включая ПИР)</t>
  </si>
  <si>
    <t>Реконструкция зданий БУЗ ВО "Эртильская ЦРБ" в г.Эртиль Эртильского района Воронежской области (включая ПИР)</t>
  </si>
  <si>
    <t>Реконструкция лечебного корпуса под поликлинику БУЗ ВО "Воронежская областная клиническая офтальмологическая больница" в г. Воронеж (включая ПИР)</t>
  </si>
  <si>
    <t>Реконструкция здания по адресу: ул. Карла Маркса, д. 36, г. Воронеж для БУЗ ВО "ВГКП №1" (включая ПИР)</t>
  </si>
  <si>
    <t>Строительство стационара БУЗ ВО "Каширская ЦРБ" в с. Каширское, Каширский муниципальный район (ПИР)</t>
  </si>
  <si>
    <t>Поликлиника на 550 посещений в смену в мкр. Шилово г. Воронеж</t>
  </si>
  <si>
    <t>Строительство врачебной амбулатории в с. Алешки Терновского муниципального района (включая ПИР)</t>
  </si>
  <si>
    <t>Строительство стационара со вспомогательными объектами для БУЗ ВО «Бутурлиновская РБ», Бутурлиновский муниципальный район (включая ПИР)</t>
  </si>
  <si>
    <t>Патологоанатомическое отделение БУЗ ВО «Семилукская районная больница им. А.В. Гончарова» (включая ПИР)</t>
  </si>
  <si>
    <t>Строительство корпуса для размещения 150 коек психиатрического профиля и 50 коек наркологического профиля БУЗ ВО «Борисоглебская районная больница» в г. Борисоглебске (включая ПИР)</t>
  </si>
  <si>
    <t>Строительство подстанции скорой медиицнской помощи в Центральном районе г. Воронежа с единой диспетчерской службой и гаражом (включая ПИР)</t>
  </si>
  <si>
    <t>Поликлиника  по ул. 20-летия Октября в г. Воронеже (включая ПИР)</t>
  </si>
  <si>
    <t>Хирургический корпус для БУЗ ВО "Воронежский областной клинический онкологический диспансер в г. Воронеж (включая ПИР)</t>
  </si>
  <si>
    <t>Реконструкция врачебной амбулатории в с. Ясенки Бобровского муниципального района (включая ПИР)</t>
  </si>
  <si>
    <t>СТРОИТЕЛЬСТВО фельдшерско-акушерских пунктов и врачебных амбулаторий в сельских населенных пунктах (включая ПИР)</t>
  </si>
  <si>
    <t>Строительство ФАП в с. Коршево Бобровского муниципального района (включая ПИР)</t>
  </si>
  <si>
    <t>Строительство  ФАП в с. Приречное Верхнемамонского муници-пального района (включая ПИР)</t>
  </si>
  <si>
    <t>Строительство  ФАП в с. Нижняя Байгора Верхнехавского муни-ципального района (включая ПИР)</t>
  </si>
  <si>
    <t>Строительство  ФАП в с. Солонцы Воробьевского муниципаль-ного района (включая ПИР)</t>
  </si>
  <si>
    <t>Строительство  ФАП в с. Карпенково Каменского муниципально-го района (включая ПИР)</t>
  </si>
  <si>
    <t>Строительство  ФАП в с. Касьяновка Кантемировского муници-пального района (включая ПИР)</t>
  </si>
  <si>
    <t>Строительство  ФАП в с. Круглое Каширского муниципального района (включая ПИР)</t>
  </si>
  <si>
    <t>Строительство  ФАП в с. Дракино Лискинского муниципального района (включая ПИР)</t>
  </si>
  <si>
    <t>Строительство  ФАП в с. Алферовка Новохоперского муниципального района (включая ПИР)</t>
  </si>
  <si>
    <t>Строительство  ФАП в сл. Шапошниковка Ольховатского муни-ципального района (включая ПИР)</t>
  </si>
  <si>
    <t>Строительство  ФАП в с. Сторожевое 1-е Острогожского муни-ципального района (включая ПИР)</t>
  </si>
  <si>
    <t>Строительство  ФАП в п. Октябрьский Панинского муниципаль-ного района (включая ПИР)</t>
  </si>
  <si>
    <t>Строительство  ФАП в с. Пески Петропавловского муниципаль-ного района (включая ПИР)</t>
  </si>
  <si>
    <t>Строительство  ФАП в х. Красюковский Подгоренского муници-пального района (включая ПИР)</t>
  </si>
  <si>
    <t>Строительство  ФАП в д. Кривоборье Рамонского муниципально-го района (включая ПИР)</t>
  </si>
  <si>
    <t>Строительство ФАП в с. Бутырки Репьевского муниципального района (включая ПИР)</t>
  </si>
  <si>
    <t>Строительство  ФАП в с. Старая Калитва Россошанского муни-ципального района (включая ПИР)</t>
  </si>
  <si>
    <t>Строительство  врачебной амбулатории в п. Абрамовка Таловско-го муниципального района (включая ПИР)</t>
  </si>
  <si>
    <t>Строительство  ФАП в с. Хохол Хохольского муниципального района (включая ПИР)</t>
  </si>
  <si>
    <t>Строительство  ФАП в с. Копыл Эртильского муниципального района (включая ПИР)</t>
  </si>
  <si>
    <t>Строительство  ФАП в мкр. Семилукские выселки г.о.г. Воронеж (включая ПИР)</t>
  </si>
  <si>
    <t>Строительство  врачебной амбулатории (корпус 1) в с. Архангельское Аннинского муниципального района (включая ПИР)</t>
  </si>
  <si>
    <t>Строительство  врачебной амбулатории (корпус 2) в с. Архангельское Аннинского муниципального района (включая ПИР)</t>
  </si>
  <si>
    <t>Строительство  ФАП в с. Губари Борисоглебского городского округа (включая ПИР)</t>
  </si>
  <si>
    <t>Строительство  врачебной амбулатории (корпус 1) в с. Клеповка Бутурлиновского муниципального района (включая ПИР)</t>
  </si>
  <si>
    <t>Строительство  ФАП (корпус 2) в с. Клеповка Бутурлиновского муниципального района (включая ПИР)</t>
  </si>
  <si>
    <t>Строительство  ФАП в с. Краснореченка Грибановского муниципального района (включая ПИР)</t>
  </si>
  <si>
    <t>Строительство  врачебной амбулатории в с. Манино Калачеевского муниципального района (включая ПИР)</t>
  </si>
  <si>
    <t>Строительство  врачебной амбулатории (корпус 1) в с. Орлово Новоусманского муниципального района (включая ПИР)</t>
  </si>
  <si>
    <t>Строительство  врачебной амбулатории (корпус 2) в с. Орлово Новоусманского муниципального района (включая ПИР)</t>
  </si>
  <si>
    <t>Строительство  врачебной амбулатории в с. Петровка Павловского муниципального района (включая ПИР)</t>
  </si>
  <si>
    <t>Строительство  врачебной амбулатории в с. Рождественское Поворинского муниципального района (включая ПИР)</t>
  </si>
  <si>
    <t>Строительство  врачебной амбулатории в с. Губарево Семилукского муниципального района (корпус 1) (включая ПИР)</t>
  </si>
  <si>
    <t>СОЦИАЛЬНАЯ ПОЛИТИКА</t>
  </si>
  <si>
    <t>ГП ВО "Социальная поддержка граждан"</t>
  </si>
  <si>
    <t>Подпрограмма  "Развитие социального обслуживания населения и предоставление мер социальной поддержки населению"</t>
  </si>
  <si>
    <t>Основное мероприятие "Обеспечение деятельности подведомственных областных государственных учреждений"</t>
  </si>
  <si>
    <t>Спальный корпус БУ ВО "Липовский дом-интернат для престарелых и инвалидов" в с. Чесменка Бобровского муниципального района (включая ПИР)</t>
  </si>
  <si>
    <t>Дом-интернат для престарелых и инвалидов в с. Нижний Карачан Грибановского района (включая ПИР)</t>
  </si>
  <si>
    <t>ФИЗКУЛЬТУРА И СПОРТ</t>
  </si>
  <si>
    <t xml:space="preserve">ГП ВО "Развитие физической культуры и спорта " </t>
  </si>
  <si>
    <t>Подпрограмма "СТРОИТЕЛЬСТВО и реконструкция спортивных сооружений Воронежской области"</t>
  </si>
  <si>
    <t>Основное мероприятие "СТРОИТЕЛЬСТВО и реконструкция спортивных объектов областной собственности"</t>
  </si>
  <si>
    <t>Физкультурно-оздоровительный комплекс открытого типа ГБПОУ ВО "Хреновкой лесной комплекс им. Г.Ф. Морозова" с. Слобода, Бобровский муниципальный район (включая ПИР)</t>
  </si>
  <si>
    <t>Физкультурно-оздоровительный комплекс открытого типа по адресу: ул. Генерала Лохматикова, д. 27, г. Воронеж, БУЗ ВО "Графский санаторий для детей" (включая ПИР)</t>
  </si>
  <si>
    <t>Физкультурно-оздоровительный комплекс открытого типа по спортивной гимнастике (центр мужской гимнастики), г. Воронеж, Ленинский проспект, 93в (включая ПИР)</t>
  </si>
  <si>
    <t>Центр по гребле на байдарках и каноэ в  г. Воронеж (включая ПИР)</t>
  </si>
  <si>
    <t>Реконструкция стадиона "Буран", г. Воронеж (включая ПИР)</t>
  </si>
  <si>
    <t>Стрелковый комплекс в г. Воронеж, ул. 9 Января, 259в (включая ПИР)</t>
  </si>
  <si>
    <t>Физкультурно-оздоровительный комплекс открытого типа по адресу: г.Борисоглебск,ул. Рубежная,24, КОУ ВО кадетская школа-интетнат "Борисоглебский кадетский корпус" (включая ПИР)</t>
  </si>
  <si>
    <t>Физкультурно-оздоровительный комплекс открытого типа по адресу: г.Борисоглебск,ул. Советская,13, ГБПОУ ВО  "Борисоглебский сельскохозяйственный техникум" (включая ПИР)</t>
  </si>
  <si>
    <t>Физкультурно-оздоровительный комплекс открытого типа по адресу: г. Бутурлиновка, ул. Блинова, 2 ГБПОУ ВО "Бутурлиновский механико-технологиеский колледж" (включая ПИР)</t>
  </si>
  <si>
    <t>Физкультурно-оздоровительный комплекс открытого типа по адресу:с. Верхний Мамон, ул. Васильевского,47,  КОУ ВО  "Верхнемамонская школа- интернат для обучающихся с ограниченными возможностями здоровья" (включая ПИР)</t>
  </si>
  <si>
    <t>Физкультурно-оздоровительный комплекс открытого типа по адресу:с. Острогожск, ул. К. Марска, 31,  ГБПОУ ВО  "Острогожский многопрофильный техникум"(включая ПИР)</t>
  </si>
  <si>
    <t>Физкультурно-оздоровительный комплекс открытого типа по адресу:г. Павловск, ул. 1 Мая,д.13,   ГБПОУ ВО  "Губернский педагогический колледж" (включая ПИР)</t>
  </si>
  <si>
    <t>Физкультурно-оздоровительный комплекс открытого типа  по адресу: г.о.г.Воронеж, ул. Космонавтов,44, КОУ ВО кадетская школа-интернат "Великого Князя Михаила Павловича кадетский корпус" (включая ПИР)</t>
  </si>
  <si>
    <t>Физкультурно-оздоровительный комплекс открытого типа по адресу: г. Воронеж,ул. Ростовская,55, ГБПОУ ВО "Воронежский колледж сварки и промышленных технологий" (включая ПИР)</t>
  </si>
  <si>
    <t>Физкультурно-оздоровительный комплекс открытого типа по адресу: г.о.г. Воронеж, Кожевенный кардон, Левобережное лесничество, База отдыха "Смена"</t>
  </si>
  <si>
    <t>Физкультурно-оздоровительный комплекс открытого типа по адресу: г. Борисоглекбск,ул. Советская,15, ГБПОУ ВО "Борисоглебский технолого-экономический техникум" (включая ПИР)</t>
  </si>
  <si>
    <t>Физкультурно-оздоровительный комплекс открытого типа по адресу: г. Семилуки, ул. Чапаева, д.62, ГБПОУ ВО "Семилукский политехнический колледж" (включая ПИР)</t>
  </si>
  <si>
    <t>Физкультурно-оздоровительный комплекс открытого типа по адресу: г. Бобров, ул. Комсомольская, 2, КОУ ВО "Бобровская школа-интернат для обучающихся с ограниченными возможнстями здоровья"(включая ПИР)</t>
  </si>
  <si>
    <t>Теннисный зал на территории КОУ ВО "Михайловский кадетский корпус" по адресу: г. Воронеж, ул. Космонавтов , 44 (включая ПИР)</t>
  </si>
  <si>
    <t>ОБЪЕКТЫ МУНИЦИПАЛЬНОЙ СОБСТВЕННОСТИ</t>
  </si>
  <si>
    <t>НАЦИОНАЛЬНАЯ БЕЗОПАСНОСТЬ И ПРАВООХРАНИТЕЛЬНАЯ ДЕЯТЕЛЬНОСТЬ</t>
  </si>
  <si>
    <t>ГП ВО "Обеспечение общественного порядка и противодействие преступности"</t>
  </si>
  <si>
    <t>Подпрограмма  "Обеспечение общественного порядка и противодействие преступности"</t>
  </si>
  <si>
    <t>Основное мероприятие "Создание единой системы противодействия преступности и обеспечение общественной безопасности"</t>
  </si>
  <si>
    <t>Строительство зданий участковых пунктов полиции в муниципальных районах области (включая ПИР)</t>
  </si>
  <si>
    <t>Административно-жилой комплекс для участкового уполномоченного полиции в с. Костенки, Хохольский муниципальный район (включая ПИР)</t>
  </si>
  <si>
    <t>Государственная программа Воронежской области «Содействие развитию муниципальных образований и местного самоуправления»</t>
  </si>
  <si>
    <t xml:space="preserve">Подпрограмма «Развитие сферы государственной регистрации актов гражданского состояния на территории муниципальных образований Воронежской области» </t>
  </si>
  <si>
    <t>Основное мероприятие «Обеспечение предоставления государственных услуг и исполнения государственных функций в сфере регистрации актов гражданского состояния в полном объеме и надлежащего качества»</t>
  </si>
  <si>
    <t>Дворец бракосочетаний в г. Боброве</t>
  </si>
  <si>
    <t>ЖИЛИЩНО-КОММУНАЛЬНОЕ ХОЗЯЙСТВО</t>
  </si>
  <si>
    <t>Подпрограмма "Создание условий для обеспечения доступным и комфортным жильем  населения Воронежской области"</t>
  </si>
  <si>
    <t>Основное меропприятие "Стимулирование развития жилищного строительства в Воронежской области"</t>
  </si>
  <si>
    <t>Сети инженерного обеспечения, в том числе  водоснабжения и водоотведения по улицам Строительная, Ростовская, Калачеевская, Домостроительная, Маршала Жукова, 300-летия флота, Березовая, Надежды, М. Цветаевой, Урожайная, Слободская, Заводская, Планерная, Студенческая, Аэродромная, Рябиновая, Железнодорожная, Звездная, Депутатская, Весенняя, Спортивная, Почтовая, Озерная, Заполярная (п. Восточный-1, п. Восточный-2) г. Павловск Павловского муниципального района  Воронежской области</t>
  </si>
  <si>
    <t>Основное мероприятие «Создание инфраструктуры на земельных участках, предназначенных  для предоставления семьям, имеющим трех и более детей»</t>
  </si>
  <si>
    <t>Строительство сетей электроснабжения жилой застройки для обеспечения инженерной инфраструктурой земельных участков, предназначенных для предоставления семьям, имеющим трех и более детей, в восточной части г. Лиски Воронежской области (в границах улиц Галины Калашниковой и Новая - 3), включая ПИР</t>
  </si>
  <si>
    <t>Строительство сетей водоснабжения жилой застройки для обеспечения инженерной инфраструктурой земельных участков, предназначенных для предоставления семьям, имеющим трех и более детей, в восточной части г. Лиски Воронежской области (в границах улиц Родионова и Новая - 3), включая ПИР</t>
  </si>
  <si>
    <t>Обеспечение земельных участков, предназначенных для предоставления семьям, имеющим трех и более детей, инженерной инфраструктурой в с. Александровка Новоусманского района (включая ПИР)</t>
  </si>
  <si>
    <t>ОБРАЗОВАНИЕ</t>
  </si>
  <si>
    <t xml:space="preserve">ГП ВО "Развитие образования " </t>
  </si>
  <si>
    <t>Подпрограмма "Развитие дошкольного и общего образования"</t>
  </si>
  <si>
    <t>Основное мероприятие  "Развитие и модернизация общего образования"</t>
  </si>
  <si>
    <t>Реконструкция незавершенного строительством здания под школу-детский сад в п.г.т. Грибановский Воронежской области (включая ПИР)</t>
  </si>
  <si>
    <t>Общеобразовательная школа на 1224 места в п. Отрадное Новоусманского района позиция 23" (включая ПИР)</t>
  </si>
  <si>
    <t>Строительство школы со структурным подразделением детский сад в с. Поляна, Терновский муниципальный район (включая ПИР)</t>
  </si>
  <si>
    <t>Реконструкция МКОУ "Калачеевская СОШ №6" с пристройкой спортивного зала, пищеблока и актового зала, Калачеевский муниципальный район (включая ПИР)</t>
  </si>
  <si>
    <t>реконструкция</t>
  </si>
  <si>
    <t>"Образовательный центр в г. Боброве (Корректировка)"  I  этап - Строительство средней общеобразовательной школы  Бобровский муниципальный район Воронежской области</t>
  </si>
  <si>
    <t>Пристройка к зданию школы по ул. Советская в с. Пески Поворинского района Воронежской области (включая ПИР)</t>
  </si>
  <si>
    <t>Образовательный центр в г. Боброве (Корректировка) II этап- Строительство блока спального  корпуса (интернат лля обучающихся), блока профразования и здания учебных мастерских  (включая ПИР)</t>
  </si>
  <si>
    <t>Пристройка к зданию МКОУ "Данцевская ООШ" Богучарский муниципальный район</t>
  </si>
  <si>
    <t>Пристройка спортивного зала к зданию МКОУ "Рыканская СОШ", Новоусманского муниципального района (включая ПИР)</t>
  </si>
  <si>
    <t>Общеобразовательная школа в с. Ямное Рамонского муниципального района Воронежской области (включая ПИР)</t>
  </si>
  <si>
    <t>Средняя общеобразовательная школа в с. Стрелица Семилукского муниципального района Воронежской области (включая ПИР)</t>
  </si>
  <si>
    <t>Школа в с. Новая Усмань, Новоусманского муниципального района (включая ПИР)</t>
  </si>
  <si>
    <t>Пристройка к МКОУ СОШ № 10 в г. Лиски, Лискинский район</t>
  </si>
  <si>
    <t>Комплексная жилая застройка микрорайона АI по ул. Острогожская р.п. Шилово г. Воронеж. Общеобразовательная школа на 1224 места</t>
  </si>
  <si>
    <t>объект</t>
  </si>
  <si>
    <t>г. Воронеж. Средняя школа на 1101 место по ул. Ф. Тютчева, 6 (включая ПИР)</t>
  </si>
  <si>
    <t>Общеобразовательная школа на 1101 место по адресу: г. Воронеж, жилой массив Олимпийский, 14 (включая ПИР)</t>
  </si>
  <si>
    <t>Общеобразовательная школа на 1224 места по ул. Артамонова в г. Воронеж (включая ПИР)</t>
  </si>
  <si>
    <t>Комплексное освоение в целях жилищного строительства микрорайона по ул. Ильюшина, 13 в г. Воронеже. Общеобразовательная школа на 1224 места (поз. 59) (включая ПИР)</t>
  </si>
  <si>
    <t>Пристройка к МОУ СОШ № 46 по ул. Дм. Горина. 61 (Подгорное), г. Воронеж</t>
  </si>
  <si>
    <t>Пристройка к МБОУ СОШ № 84 г. Воронеж по ул. Тепличная, д. 20б</t>
  </si>
  <si>
    <t>Основное мероприятие "Развитие и модернизация дошкольного образования"</t>
  </si>
  <si>
    <t>Стротельство детского сада в п. Воля Новоусманского муниципального района (включая ПИР)</t>
  </si>
  <si>
    <t>Детский сад на 220 мест по ул. Теплякова,192  "б"  в с. Пески Поворинского района Воронежской области (включая ПИР)</t>
  </si>
  <si>
    <t>Жилой комплекс в п. Отрадное Новоусманского района Воронежской области. Детский сад на 280 мест в 1 жилом квартале</t>
  </si>
  <si>
    <t>Спортивный зал, примыкающий к зданию МКОУ "Шапошниковской СОШ", расположенной по адресу: Воронежскаяобласть, Ольховатский район, слобода Шапошниковка, ул. Школьная. Д. 67 (включая ПИР)</t>
  </si>
  <si>
    <t>Детский сад в с. Новая Усмань, Новоусманского муниципального района Воронежской области (включая ПИР)</t>
  </si>
  <si>
    <t>Детский сад на 340 мест микрорайона «Ольха» в с. Новая Усмань, Новоусманского муниципального района (включая ПИР)</t>
  </si>
  <si>
    <t>Детский сад на 220 мест по ул. Ягодная в с. Ямное Рамонского муниципального района Воронежской области (включая ПИР)</t>
  </si>
  <si>
    <t>Детский сад на 80-120 мест в с. Рыкань Новоусманского района (включая ПИР)</t>
  </si>
  <si>
    <t>Реконструкция МКДОУ "Манинский ДС №1" на 70 мест по ул.Ф.Щербинина, 43"б" в с.Манино Калачеевского муниципального района Воронежской области (включая ПИР)</t>
  </si>
  <si>
    <t>Детски сад в п. Рамонь Рамонского муниципального района Воронежской области</t>
  </si>
  <si>
    <t>Детский сад на 220 мест по ул. Новаторов в г. Бутурлиновка Воронежской области (включая ПИР)</t>
  </si>
  <si>
    <t>Детский сад на 220 мест г. Семилуки Воронежской области (включая ПИР)</t>
  </si>
  <si>
    <t>Строительство пристройки к МКДОУ «Центр развития ребенка-детский сад № 3», Новоусманский муниципальный район (включая ПИР)</t>
  </si>
  <si>
    <t>Строительство пристройки к МКДОУ «Новоусманский детский сад № 1 общеразвивающего вида» Новоусманский муниципальный район (включая ПИР)</t>
  </si>
  <si>
    <t>Строительство пристройки  к МБДОУ Детский сад «Родничек» р.п. Хохольский, Хохольский район (включая ПИР)</t>
  </si>
  <si>
    <t>Строительство пристройки к МБДОУ Детский сад «Теремок» р.п. Хохольский, Хохольский район (включая ПИР)</t>
  </si>
  <si>
    <t>Пристройка к детскому саду № 5 , расположенного по адресу: Воронежская область, Лискинский район, г. Лиски, ул. 40 лет Октября, 29 (включая ПИР)</t>
  </si>
  <si>
    <t>Строительство детского сада на 220 мест в п. Большие Базы Ольховатского  района Воронежской области (включая ПИР)</t>
  </si>
  <si>
    <t>Детский сад на 280 мест по Московскому проспекту, 142ш в г.Воронеже (включая ПИР)</t>
  </si>
  <si>
    <t>Детский сад на 280 мест по ул. Артамонова в г. Воронеже (включая ПИР)</t>
  </si>
  <si>
    <t>Детский сад на 280 мест в мкр. «Боровое» г. Воронежа (включая ПИР)</t>
  </si>
  <si>
    <t>Детский сад на 220 мест по ул. Дмитрия Горина, 63 в  г. Воронеж (включая ПИР)</t>
  </si>
  <si>
    <t>Детский сад на 150 мест в гмкр. «Подклетное», ул.Красочная,1 в г.Воронеже (включая ПИР)</t>
  </si>
  <si>
    <t>Детский сад на 150 мест в мкр. «Малышево» г. Воронежа (включая ПИР)</t>
  </si>
  <si>
    <t>Детский сад на 310 мест по ул.Шишкова в г.Воронеже (включая ПИР)</t>
  </si>
  <si>
    <t>Приобретение в муниципальную собственность объекта «Детский сад на 220 мест по адресу: Воронежская область, городской округ город Воронеж, город Воронеж, массив Олимпийский, д. 15»</t>
  </si>
  <si>
    <t>Встроенно-пристроенный детский сад на 100 мнст по ул. Краснознаменная, 57, г.о.г. Воронеж</t>
  </si>
  <si>
    <t>Подпрограмма  "Развитие культуры муниципальных образований Воронежской области"</t>
  </si>
  <si>
    <t>Основное мероприятие "СТРОИТЕЛЬСТВО и реконструкция культурно-досуговых учреждений в Воронежской области"</t>
  </si>
  <si>
    <t>Культурно-досуговый центр в с.Третьяки Борисоглебского городского округа Воронежской области (включая ПИР)</t>
  </si>
  <si>
    <t>Дом культуры по ул. Мира, 38 в с. Архангельское Аннинского муниципального района Воронежской области (включая ПИР)</t>
  </si>
  <si>
    <t>Строительство культурно-досугового центра в с. Пески Поворинского района (ПИР)</t>
  </si>
  <si>
    <t>Районный дом культуры в п.г.т. Каменка Каменского муниципального района Воронежской области (включая ПИР)</t>
  </si>
  <si>
    <t xml:space="preserve">ГП ВО "Содействие развитию муниципальных образований и местного самоуправления" </t>
  </si>
  <si>
    <t xml:space="preserve">Подпрограмма "Реализация мероприятий в рамках заключенных соглашений между правительсвом Воронежской области и организацией, осуществляющих деятельность на территории муниципального образования и выполняющей механизм  распределения дополнительных налоговых отчислений от своей деятельности на территории Воронжской области в областной бюджет" </t>
  </si>
  <si>
    <t>Ледовая арена по адресу: Воронежская область, г. Нововоронеж. ул. Космонавтов, 22 (включая ПИР)</t>
  </si>
  <si>
    <t xml:space="preserve">Подпрограмма  "СТРОИТЕЛЬСТВО и реконструкция спортивных сооружений Воронежской области " </t>
  </si>
  <si>
    <t>Основное мероприятие "СТРОИТЕЛЬСТВО и реконструкция спортивных объектов муниципальной собственности"</t>
  </si>
  <si>
    <t>Строительство стадиона в с. Воробьевка по ул. Свердлова, 67, Воробьевского мунциципального района Воронежской области (включая ПИР)</t>
  </si>
  <si>
    <t>Спортивный комплекс в г. Лиски Воронежской области</t>
  </si>
  <si>
    <t>Реконструкция здания МКУ ДО Богучарская ДЮСШ, расположенного по адресу: Воронежская область, г.Богучар, ул. Дзержинского, д. 21 (включая ПИР)</t>
  </si>
  <si>
    <t>Бассейн в с. Новая Усмань Новоусманского муниципального района Воронежской области (включая ПИР)</t>
  </si>
  <si>
    <t>Физкультурно-оздоровительный комплекс в Воронежской области Новоусманского района в п. Отрадное по ул. 50 лет Октября, 41а</t>
  </si>
  <si>
    <t>Реконструкция тренировочной площадки на стадионе «Чайка», г. Воронеж, ул. Краснознаменная, д. 101</t>
  </si>
  <si>
    <t>Реконструкция тренировочной площадки на стадионе «Локомотив», г. Воронеж, ул. Нариманова, д. 2</t>
  </si>
  <si>
    <t>Реконструкция тренировочной площадки на стадионе «Чайка», г. Воронеж, ул. Краснознаменная, д. 101. Искусственное покрытие (включая ПИР)</t>
  </si>
  <si>
    <t>Спортивный зал на территории СОШ № 23 по адресу: г. Воронеж,  ул. Димитрова, 81 (включая ПИР)</t>
  </si>
  <si>
    <t>Учебно-тренеровочный комплекс в с. Слобода Бобровского муниципального района</t>
  </si>
  <si>
    <t>Пристройка спортивного зала к зданию МБОУ СОШ № 24 по адресу: ул. Генерала Лохматикова. Д. 43</t>
  </si>
  <si>
    <t>Физкультурно-оздоровительный комплекс на территории МБОУ гимназия № 7 им. Воронцова В.М., ул. Ростовская, 36 (включая ПИР)</t>
  </si>
  <si>
    <t>Спортивный зал на территории СОШ № 75 по адресу: г. Воронеж, ул. Ю. Янониса, 4 (включая ПИР)</t>
  </si>
  <si>
    <t>СТРОИТЕЛЬСТВО спортивных площадок в муниципальных районах Воронежской области (включая ПИР), в том числе:</t>
  </si>
  <si>
    <t>Физкультурно-оздоровительный комплекс открытого типа, по адресу: Воронежская область, Воробьевский района, п. Центральной усадьбы совхоза Воробьевский, ул. Садовая 14б (включая ПИР)</t>
  </si>
  <si>
    <t>Физкультурно-оздоровительный комплекс открытого типа по адресу: Бутурлиновский муниципальный район, с. Клеповка, ул. Ленинская, 100а, МКОУ «Клеповская СОШ» (включая ПИР)</t>
  </si>
  <si>
    <t>Физкультурно-оздоровительный комплекс открытого типа по адресу: Калачеевский муниципальный район, п. Калачеевский, ул. Ленина, д. 21, МКОУ «Поселковая СОШ» (включая ПИР)</t>
  </si>
  <si>
    <t>Физкультурно-оздоровительный комплекс открытого типа по адресу: Каменский муниципальный район, п.г.т. Каменка, ул. Полевая, 30, МКОУ «Каменская СОШ № 2» (включая ПИР)</t>
  </si>
  <si>
    <t>Физкультурно-оздоровительный комплекс открытого типа по адресу: Кантемировский муниципальный район, п. Охрозавод, ул. Школьная, 32, МКОУ «Охрозаводская СОШ» (включая ПИР)</t>
  </si>
  <si>
    <t>Физкультурно-оздоровительный комплекс открытого типа по адресу:Новоусманский муниципальный район, с. Новая Усмань, ул. Школьная, 11а, МКОУ «Новоусманская СОШ № 2» (включая ПИР)</t>
  </si>
  <si>
    <t>Физкультурно-оздоровительный комплекс открытого типа по адресу: Новохоперский муниципальный район, р.п. Новохоперский, ул. Шолохова, 59, МКОУ «Новохоперская ООШ» (включая ПИР)</t>
  </si>
  <si>
    <t>Физкультурно-оздоровительный комплекс открытого типа по адресу: Острогожский муниципальный район, с. Гнилое, ул. Школьная, 48, МКОУ «Гниловская ООШ» (включая ПИР)</t>
  </si>
  <si>
    <t>Физкультурно-оздоровительный комплекс открытого типа по адресу: Павловский муниципальный район, с. Большая Казинка, ул. Почтовая, д. 8, МКОУ «Казинская СОШ» (включая ПИР)</t>
  </si>
  <si>
    <t>Физкультурно-оздоровительный комплекс открытого типа по адресу: Панинский муниципальный район, с. Красный Лиман 1-й, ул. Школьная, д. 50 , МКОУ «Лимановская СОШ» (включая ПИР)</t>
  </si>
  <si>
    <t>Физкультурно-оздоровительный комплекс открытого типа по адресу: Петропавловский муниципальный район, с. Бычок. Ул Школьная, д. 3, МКОУ "Бычковская СОШ" (включая ПИР)</t>
  </si>
  <si>
    <t>Физкультурно-оздоровительный комплекс открытого типа по адресу: Рамонский муниципальный район, с. Большая Верейка, ул. Советская, 15 МКОУ «Большеверейская СОШ» (включая ПИР)</t>
  </si>
  <si>
    <t>Физкультурно-оздоровительный комплекс открытого типа по адресу: Россошанский муниципальный район, с. Подгорное, пер. Луначарского 2а, МКОУ «Подгоренский лицей имени Н.А. Белозерова» (включая ПИР)</t>
  </si>
  <si>
    <t>Физкультурно-оздоровительный комплекс открытого типа по адресу: Эртильский муниципальный район, п. Перво-Эртиль, ул. Центральная, 35, МКОУ «Перво - Эртильская СОШ» (включая ПИР)</t>
  </si>
  <si>
    <t>Физкультурно-оздоровительный комплекс открытого типа по адресу: г. Воронеж, мкр. Подклетное, ул. Арбатская, 38, МБОУ  СОШ № 25 (включая ПИР)</t>
  </si>
  <si>
    <t>Физкультурно-оздоровительный комплекс открытого типа по адресу: г. Воронеж ул. Плехановская, 39, МБОУ  СОШ № 35 (включая ПИР)</t>
  </si>
  <si>
    <t>Физкультурно-оздоровительный комплекс открытого типа по адресу: г. Воронеж, ул. Краснознаменная, 74, МБОУ  СОШ № 40 (включая ПИР)</t>
  </si>
  <si>
    <t>Физкультурно-оздоровительный комплекс открытого типа по адресу: г. Воронеж, м. Репное, ул. Воробьевская, 39 (включая ПИР)</t>
  </si>
  <si>
    <t>Физкультурно-оздоровительный комплекс открытого типа по адресу: г. Воронеж, ул. Переверткина, 16, МБОУ  СОШ № 68 (включая ПИР)</t>
  </si>
  <si>
    <t>Физкультурно-оздоровительный комплекс открытого типа по адресу: г. Воронеж, ул. Черепанова, 18, МБОУ  СОШ № 91 (включая ПИР)</t>
  </si>
  <si>
    <t>Физкультурно-оздоровительный комплекс открытого типа по адресу: г. Воронеж, ул. Генерала Лизюкова, 81, МБОУ лицей № 1 (включая ПИР)</t>
  </si>
  <si>
    <t>Бабий</t>
  </si>
  <si>
    <t>Зубахин</t>
  </si>
  <si>
    <t xml:space="preserve">Исп.: Бессонова М. В. </t>
  </si>
  <si>
    <t>8 (473) 255-24-03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</si>
</sst>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_-* #,##0.00&quot;р.&quot;_-;\-* #,##0.00&quot;р.&quot;_-;_-* &quot;-&quot;??&quot;р.&quot;_-;_-@_-"/>
    <numFmt numFmtId="166" formatCode="_-* #,##0.00_р_._-;\-* #,##0.00_р_._-;_-* &quot;-&quot;??_р_._-;_-@_-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3"/>
      <name val="Times New Roman"/>
      <family val="1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9.5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b/>
      <sz val="11"/>
      <name val="Times New Roman"/>
      <family val="1"/>
      <charset val="204"/>
    </font>
    <font>
      <sz val="8"/>
      <name val="Arial Cyr"/>
      <charset val="204"/>
    </font>
    <font>
      <b/>
      <sz val="10.5"/>
      <name val="Times New Roman"/>
      <family val="1"/>
      <charset val="204"/>
    </font>
    <font>
      <b/>
      <sz val="9"/>
      <name val="Times New Roman"/>
      <family val="1"/>
      <charset val="204"/>
    </font>
    <font>
      <b/>
      <u/>
      <sz val="10.5"/>
      <name val="Times New Roman"/>
      <family val="1"/>
      <charset val="204"/>
    </font>
    <font>
      <b/>
      <i/>
      <sz val="10.5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.5"/>
      <name val="Times New Roman"/>
      <family val="1"/>
      <charset val="204"/>
    </font>
    <font>
      <sz val="10"/>
      <name val="Arial"/>
      <family val="2"/>
      <charset val="204"/>
    </font>
    <font>
      <sz val="10.5"/>
      <name val="Times New Roman"/>
      <family val="1"/>
      <charset val="204"/>
    </font>
    <font>
      <b/>
      <sz val="10"/>
      <name val="Arial Cyr"/>
      <charset val="204"/>
    </font>
    <font>
      <b/>
      <i/>
      <sz val="8.5"/>
      <name val="Times New Roman"/>
      <family val="1"/>
      <charset val="204"/>
    </font>
    <font>
      <b/>
      <i/>
      <sz val="11"/>
      <name val="Calibri"/>
      <family val="2"/>
      <charset val="204"/>
    </font>
    <font>
      <b/>
      <i/>
      <sz val="10"/>
      <name val="Times New Roman"/>
      <family val="1"/>
      <charset val="204"/>
    </font>
    <font>
      <b/>
      <sz val="8.5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b/>
      <sz val="11"/>
      <name val="Calibri"/>
      <family val="2"/>
      <charset val="204"/>
    </font>
    <font>
      <u/>
      <sz val="10"/>
      <color indexed="12"/>
      <name val="Arial Cyr"/>
      <charset val="204"/>
    </font>
    <font>
      <b/>
      <u/>
      <sz val="11"/>
      <name val="Times New Roman"/>
      <family val="1"/>
      <charset val="204"/>
    </font>
    <font>
      <b/>
      <i/>
      <sz val="9.5"/>
      <name val="Times New Roman"/>
      <family val="1"/>
      <charset val="204"/>
    </font>
    <font>
      <b/>
      <sz val="17"/>
      <name val="Times New Roman"/>
      <family val="1"/>
      <charset val="204"/>
    </font>
    <font>
      <sz val="17"/>
      <name val="Arial Cyr"/>
      <charset val="204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lightGray">
        <fgColor indexed="42"/>
        <bgColor theme="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3">
    <xf numFmtId="0" fontId="0" fillId="0" borderId="0"/>
    <xf numFmtId="0" fontId="2" fillId="0" borderId="0"/>
    <xf numFmtId="0" fontId="20" fillId="0" borderId="0"/>
    <xf numFmtId="0" fontId="2" fillId="0" borderId="0"/>
    <xf numFmtId="0" fontId="27" fillId="0" borderId="0"/>
    <xf numFmtId="0" fontId="2" fillId="0" borderId="0"/>
    <xf numFmtId="0" fontId="30" fillId="0" borderId="0" applyNumberFormat="0" applyFill="0" applyBorder="0" applyAlignment="0" applyProtection="0">
      <alignment vertical="top"/>
      <protection locked="0"/>
    </xf>
    <xf numFmtId="0" fontId="35" fillId="0" borderId="0"/>
    <xf numFmtId="165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166" fontId="2" fillId="0" borderId="0" applyFont="0" applyFill="0" applyBorder="0" applyAlignment="0" applyProtection="0"/>
  </cellStyleXfs>
  <cellXfs count="186">
    <xf numFmtId="0" fontId="0" fillId="0" borderId="0" xfId="0"/>
    <xf numFmtId="0" fontId="3" fillId="2" borderId="0" xfId="0" applyFont="1" applyFill="1" applyAlignment="1">
      <alignment horizontal="center"/>
    </xf>
    <xf numFmtId="0" fontId="3" fillId="2" borderId="0" xfId="0" applyFont="1" applyFill="1"/>
    <xf numFmtId="2" fontId="3" fillId="2" borderId="0" xfId="0" applyNumberFormat="1" applyFont="1" applyFill="1" applyAlignment="1">
      <alignment horizontal="center" vertical="top"/>
    </xf>
    <xf numFmtId="0" fontId="3" fillId="2" borderId="0" xfId="0" applyFont="1" applyFill="1" applyAlignment="1">
      <alignment horizontal="center" vertical="top"/>
    </xf>
    <xf numFmtId="2" fontId="3" fillId="2" borderId="0" xfId="0" applyNumberFormat="1" applyFont="1" applyFill="1"/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0" fillId="2" borderId="0" xfId="0" applyNumberFormat="1" applyFont="1" applyFill="1"/>
    <xf numFmtId="4" fontId="0" fillId="2" borderId="0" xfId="0" applyNumberFormat="1" applyFont="1" applyFill="1"/>
    <xf numFmtId="4" fontId="4" fillId="2" borderId="0" xfId="0" applyNumberFormat="1" applyFont="1" applyFill="1"/>
    <xf numFmtId="0" fontId="5" fillId="2" borderId="0" xfId="0" applyFont="1" applyFill="1" applyAlignment="1">
      <alignment horizontal="right"/>
    </xf>
    <xf numFmtId="2" fontId="0" fillId="2" borderId="0" xfId="0" applyNumberFormat="1" applyFont="1" applyFill="1" applyAlignment="1">
      <alignment horizontal="center" vertical="top"/>
    </xf>
    <xf numFmtId="0" fontId="0" fillId="2" borderId="0" xfId="0" applyFont="1" applyFill="1" applyAlignment="1">
      <alignment horizontal="center" vertical="top"/>
    </xf>
    <xf numFmtId="2" fontId="0" fillId="2" borderId="0" xfId="0" applyNumberFormat="1" applyFont="1" applyFill="1"/>
    <xf numFmtId="2" fontId="0" fillId="2" borderId="0" xfId="0" applyNumberFormat="1" applyFont="1" applyFill="1" applyAlignment="1">
      <alignment vertical="top"/>
    </xf>
    <xf numFmtId="49" fontId="11" fillId="2" borderId="3" xfId="0" applyNumberFormat="1" applyFont="1" applyFill="1" applyBorder="1" applyAlignment="1">
      <alignment horizontal="center"/>
    </xf>
    <xf numFmtId="1" fontId="10" fillId="2" borderId="12" xfId="1" applyNumberFormat="1" applyFont="1" applyFill="1" applyBorder="1" applyAlignment="1">
      <alignment horizontal="center" vertical="top" wrapText="1"/>
    </xf>
    <xf numFmtId="1" fontId="10" fillId="2" borderId="3" xfId="1" applyNumberFormat="1" applyFont="1" applyFill="1" applyBorder="1" applyAlignment="1">
      <alignment horizontal="center" vertical="top" wrapText="1"/>
    </xf>
    <xf numFmtId="3" fontId="10" fillId="2" borderId="3" xfId="1" applyNumberFormat="1" applyFont="1" applyFill="1" applyBorder="1" applyAlignment="1">
      <alignment horizontal="center" vertical="top" wrapText="1"/>
    </xf>
    <xf numFmtId="3" fontId="10" fillId="2" borderId="11" xfId="1" applyNumberFormat="1" applyFont="1" applyFill="1" applyBorder="1" applyAlignment="1">
      <alignment horizontal="center" vertical="top" wrapText="1"/>
    </xf>
    <xf numFmtId="1" fontId="10" fillId="2" borderId="11" xfId="1" applyNumberFormat="1" applyFont="1" applyFill="1" applyBorder="1" applyAlignment="1">
      <alignment horizontal="center" vertical="top" wrapText="1"/>
    </xf>
    <xf numFmtId="0" fontId="11" fillId="2" borderId="0" xfId="0" applyFont="1" applyFill="1"/>
    <xf numFmtId="2" fontId="11" fillId="2" borderId="0" xfId="0" applyNumberFormat="1" applyFont="1" applyFill="1" applyAlignment="1">
      <alignment horizontal="center" vertical="top"/>
    </xf>
    <xf numFmtId="0" fontId="11" fillId="2" borderId="0" xfId="0" applyFont="1" applyFill="1" applyAlignment="1">
      <alignment horizontal="center" vertical="top"/>
    </xf>
    <xf numFmtId="2" fontId="11" fillId="2" borderId="0" xfId="0" applyNumberFormat="1" applyFont="1" applyFill="1"/>
    <xf numFmtId="0" fontId="0" fillId="2" borderId="3" xfId="0" applyFont="1" applyFill="1" applyBorder="1" applyAlignment="1">
      <alignment horizontal="center"/>
    </xf>
    <xf numFmtId="164" fontId="12" fillId="2" borderId="14" xfId="1" applyNumberFormat="1" applyFont="1" applyFill="1" applyBorder="1" applyAlignment="1">
      <alignment vertical="top" wrapText="1"/>
    </xf>
    <xf numFmtId="4" fontId="12" fillId="2" borderId="11" xfId="1" applyNumberFormat="1" applyFont="1" applyFill="1" applyBorder="1" applyAlignment="1">
      <alignment horizontal="center" vertical="top" wrapText="1"/>
    </xf>
    <xf numFmtId="4" fontId="12" fillId="2" borderId="3" xfId="1" applyNumberFormat="1" applyFont="1" applyFill="1" applyBorder="1" applyAlignment="1">
      <alignment horizontal="center" vertical="top" wrapText="1"/>
    </xf>
    <xf numFmtId="0" fontId="13" fillId="2" borderId="0" xfId="0" applyFont="1" applyFill="1"/>
    <xf numFmtId="2" fontId="13" fillId="2" borderId="0" xfId="0" applyNumberFormat="1" applyFont="1" applyFill="1" applyAlignment="1">
      <alignment horizontal="center" vertical="top"/>
    </xf>
    <xf numFmtId="4" fontId="13" fillId="2" borderId="0" xfId="0" applyNumberFormat="1" applyFont="1" applyFill="1" applyAlignment="1">
      <alignment horizontal="center" vertical="top"/>
    </xf>
    <xf numFmtId="164" fontId="14" fillId="2" borderId="12" xfId="1" applyNumberFormat="1" applyFont="1" applyFill="1" applyBorder="1" applyAlignment="1">
      <alignment vertical="top" wrapText="1"/>
    </xf>
    <xf numFmtId="4" fontId="15" fillId="2" borderId="3" xfId="1" applyNumberFormat="1" applyFont="1" applyFill="1" applyBorder="1" applyAlignment="1">
      <alignment horizontal="center" vertical="top" wrapText="1"/>
    </xf>
    <xf numFmtId="4" fontId="0" fillId="2" borderId="0" xfId="0" applyNumberFormat="1" applyFont="1" applyFill="1" applyAlignment="1">
      <alignment horizontal="center" vertical="top"/>
    </xf>
    <xf numFmtId="0" fontId="16" fillId="2" borderId="12" xfId="1" applyFont="1" applyFill="1" applyBorder="1" applyAlignment="1">
      <alignment vertical="top" wrapText="1"/>
    </xf>
    <xf numFmtId="0" fontId="14" fillId="2" borderId="12" xfId="1" applyFont="1" applyFill="1" applyBorder="1" applyAlignment="1">
      <alignment vertical="top" wrapText="1"/>
    </xf>
    <xf numFmtId="0" fontId="17" fillId="2" borderId="12" xfId="1" applyFont="1" applyFill="1" applyBorder="1" applyAlignment="1">
      <alignment vertical="top" wrapText="1"/>
    </xf>
    <xf numFmtId="4" fontId="18" fillId="2" borderId="3" xfId="1" applyNumberFormat="1" applyFont="1" applyFill="1" applyBorder="1" applyAlignment="1">
      <alignment horizontal="center" vertical="top" wrapText="1"/>
    </xf>
    <xf numFmtId="0" fontId="19" fillId="2" borderId="3" xfId="0" applyFont="1" applyFill="1" applyBorder="1" applyAlignment="1">
      <alignment horizontal="center" vertical="top"/>
    </xf>
    <xf numFmtId="0" fontId="21" fillId="3" borderId="12" xfId="2" applyFont="1" applyFill="1" applyBorder="1" applyAlignment="1">
      <alignment vertical="top" wrapText="1"/>
    </xf>
    <xf numFmtId="4" fontId="12" fillId="3" borderId="11" xfId="1" applyNumberFormat="1" applyFont="1" applyFill="1" applyBorder="1" applyAlignment="1">
      <alignment horizontal="center" vertical="top" wrapText="1"/>
    </xf>
    <xf numFmtId="4" fontId="12" fillId="3" borderId="3" xfId="1" applyNumberFormat="1" applyFont="1" applyFill="1" applyBorder="1" applyAlignment="1">
      <alignment horizontal="center" vertical="top" wrapText="1"/>
    </xf>
    <xf numFmtId="4" fontId="12" fillId="2" borderId="12" xfId="1" applyNumberFormat="1" applyFont="1" applyFill="1" applyBorder="1" applyAlignment="1">
      <alignment horizontal="center" vertical="top" wrapText="1"/>
    </xf>
    <xf numFmtId="4" fontId="12" fillId="3" borderId="12" xfId="1" applyNumberFormat="1" applyFont="1" applyFill="1" applyBorder="1" applyAlignment="1">
      <alignment horizontal="center" vertical="top" wrapText="1"/>
    </xf>
    <xf numFmtId="4" fontId="5" fillId="3" borderId="3" xfId="1" applyNumberFormat="1" applyFont="1" applyFill="1" applyBorder="1" applyAlignment="1">
      <alignment horizontal="center" vertical="top" wrapText="1"/>
    </xf>
    <xf numFmtId="0" fontId="21" fillId="2" borderId="12" xfId="3" applyFont="1" applyFill="1" applyBorder="1" applyAlignment="1">
      <alignment horizontal="left" vertical="top" wrapText="1"/>
    </xf>
    <xf numFmtId="4" fontId="5" fillId="2" borderId="11" xfId="1" applyNumberFormat="1" applyFont="1" applyFill="1" applyBorder="1" applyAlignment="1">
      <alignment horizontal="center" vertical="top" wrapText="1"/>
    </xf>
    <xf numFmtId="4" fontId="5" fillId="2" borderId="3" xfId="1" applyNumberFormat="1" applyFont="1" applyFill="1" applyBorder="1" applyAlignment="1">
      <alignment horizontal="center" vertical="top" wrapText="1"/>
    </xf>
    <xf numFmtId="4" fontId="5" fillId="2" borderId="12" xfId="1" applyNumberFormat="1" applyFont="1" applyFill="1" applyBorder="1" applyAlignment="1">
      <alignment horizontal="center" vertical="top" wrapText="1"/>
    </xf>
    <xf numFmtId="0" fontId="22" fillId="2" borderId="0" xfId="0" applyFont="1" applyFill="1"/>
    <xf numFmtId="2" fontId="22" fillId="2" borderId="0" xfId="0" applyNumberFormat="1" applyFont="1" applyFill="1" applyAlignment="1">
      <alignment horizontal="center" vertical="top"/>
    </xf>
    <xf numFmtId="4" fontId="22" fillId="2" borderId="0" xfId="0" applyNumberFormat="1" applyFont="1" applyFill="1" applyAlignment="1">
      <alignment horizontal="center" vertical="top"/>
    </xf>
    <xf numFmtId="4" fontId="5" fillId="3" borderId="11" xfId="1" applyNumberFormat="1" applyFont="1" applyFill="1" applyBorder="1" applyAlignment="1">
      <alignment horizontal="center" vertical="top" wrapText="1"/>
    </xf>
    <xf numFmtId="4" fontId="5" fillId="3" borderId="12" xfId="1" applyNumberFormat="1" applyFont="1" applyFill="1" applyBorder="1" applyAlignment="1">
      <alignment horizontal="center" vertical="top" wrapText="1"/>
    </xf>
    <xf numFmtId="0" fontId="19" fillId="2" borderId="3" xfId="3" applyFont="1" applyFill="1" applyBorder="1" applyAlignment="1">
      <alignment horizontal="center" vertical="top"/>
    </xf>
    <xf numFmtId="0" fontId="21" fillId="2" borderId="12" xfId="2" applyFont="1" applyFill="1" applyBorder="1" applyAlignment="1">
      <alignment vertical="top" wrapText="1"/>
    </xf>
    <xf numFmtId="4" fontId="10" fillId="2" borderId="3" xfId="1" applyNumberFormat="1" applyFont="1" applyFill="1" applyBorder="1" applyAlignment="1">
      <alignment horizontal="center" vertical="top" wrapText="1"/>
    </xf>
    <xf numFmtId="4" fontId="10" fillId="3" borderId="3" xfId="1" applyNumberFormat="1" applyFont="1" applyFill="1" applyBorder="1" applyAlignment="1">
      <alignment horizontal="center" vertical="top" wrapText="1"/>
    </xf>
    <xf numFmtId="0" fontId="21" fillId="3" borderId="12" xfId="3" applyFont="1" applyFill="1" applyBorder="1" applyAlignment="1">
      <alignment horizontal="left" vertical="top" wrapText="1"/>
    </xf>
    <xf numFmtId="4" fontId="12" fillId="3" borderId="3" xfId="3" applyNumberFormat="1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left" vertical="top" wrapText="1"/>
    </xf>
    <xf numFmtId="0" fontId="23" fillId="2" borderId="3" xfId="0" applyFont="1" applyFill="1" applyBorder="1" applyAlignment="1">
      <alignment horizontal="center" vertical="top"/>
    </xf>
    <xf numFmtId="4" fontId="18" fillId="2" borderId="11" xfId="1" applyNumberFormat="1" applyFont="1" applyFill="1" applyBorder="1" applyAlignment="1">
      <alignment horizontal="center" vertical="top" wrapText="1"/>
    </xf>
    <xf numFmtId="4" fontId="18" fillId="2" borderId="12" xfId="1" applyNumberFormat="1" applyFont="1" applyFill="1" applyBorder="1" applyAlignment="1">
      <alignment horizontal="center" vertical="top" wrapText="1"/>
    </xf>
    <xf numFmtId="0" fontId="24" fillId="2" borderId="0" xfId="0" applyFont="1" applyFill="1"/>
    <xf numFmtId="2" fontId="24" fillId="2" borderId="0" xfId="0" applyNumberFormat="1" applyFont="1" applyFill="1" applyAlignment="1">
      <alignment horizontal="center" vertical="top"/>
    </xf>
    <xf numFmtId="4" fontId="24" fillId="2" borderId="0" xfId="0" applyNumberFormat="1" applyFont="1" applyFill="1" applyAlignment="1">
      <alignment horizontal="center" vertical="top"/>
    </xf>
    <xf numFmtId="0" fontId="25" fillId="2" borderId="12" xfId="0" applyFont="1" applyFill="1" applyBorder="1" applyAlignment="1">
      <alignment horizontal="left" vertical="top" wrapText="1"/>
    </xf>
    <xf numFmtId="0" fontId="8" fillId="3" borderId="12" xfId="0" applyFont="1" applyFill="1" applyBorder="1" applyAlignment="1">
      <alignment horizontal="left" vertical="top" wrapText="1"/>
    </xf>
    <xf numFmtId="0" fontId="26" fillId="2" borderId="3" xfId="3" applyFont="1" applyFill="1" applyBorder="1" applyAlignment="1">
      <alignment horizontal="center" vertical="top"/>
    </xf>
    <xf numFmtId="0" fontId="26" fillId="2" borderId="3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justify" vertical="center"/>
    </xf>
    <xf numFmtId="0" fontId="21" fillId="3" borderId="12" xfId="1" applyFont="1" applyFill="1" applyBorder="1" applyAlignment="1">
      <alignment horizontal="left" vertical="top" wrapText="1"/>
    </xf>
    <xf numFmtId="0" fontId="17" fillId="2" borderId="12" xfId="1" applyFont="1" applyFill="1" applyBorder="1" applyAlignment="1">
      <alignment horizontal="left" vertical="top" wrapText="1"/>
    </xf>
    <xf numFmtId="4" fontId="18" fillId="3" borderId="11" xfId="1" applyNumberFormat="1" applyFont="1" applyFill="1" applyBorder="1" applyAlignment="1">
      <alignment horizontal="center" vertical="top" wrapText="1"/>
    </xf>
    <xf numFmtId="4" fontId="18" fillId="3" borderId="3" xfId="1" applyNumberFormat="1" applyFont="1" applyFill="1" applyBorder="1" applyAlignment="1">
      <alignment horizontal="center" vertical="top" wrapText="1"/>
    </xf>
    <xf numFmtId="4" fontId="18" fillId="3" borderId="12" xfId="1" applyNumberFormat="1" applyFont="1" applyFill="1" applyBorder="1" applyAlignment="1">
      <alignment horizontal="center" vertical="top" wrapText="1"/>
    </xf>
    <xf numFmtId="0" fontId="6" fillId="3" borderId="12" xfId="4" applyFont="1" applyFill="1" applyBorder="1" applyAlignment="1">
      <alignment horizontal="left" vertical="center" wrapText="1"/>
    </xf>
    <xf numFmtId="4" fontId="8" fillId="2" borderId="3" xfId="1" applyNumberFormat="1" applyFont="1" applyFill="1" applyBorder="1" applyAlignment="1">
      <alignment horizontal="center" vertical="top" wrapText="1"/>
    </xf>
    <xf numFmtId="4" fontId="8" fillId="3" borderId="3" xfId="1" applyNumberFormat="1" applyFont="1" applyFill="1" applyBorder="1" applyAlignment="1">
      <alignment horizontal="center" vertical="top" wrapText="1"/>
    </xf>
    <xf numFmtId="0" fontId="6" fillId="3" borderId="15" xfId="0" applyFont="1" applyFill="1" applyBorder="1" applyAlignment="1">
      <alignment horizontal="left" vertical="top" wrapText="1"/>
    </xf>
    <xf numFmtId="0" fontId="6" fillId="3" borderId="12" xfId="5" applyFont="1" applyFill="1" applyBorder="1" applyAlignment="1">
      <alignment horizontal="left" vertical="top" wrapText="1"/>
    </xf>
    <xf numFmtId="0" fontId="21" fillId="3" borderId="16" xfId="3" applyFont="1" applyFill="1" applyBorder="1" applyAlignment="1">
      <alignment horizontal="left" vertical="top" wrapText="1"/>
    </xf>
    <xf numFmtId="3" fontId="6" fillId="3" borderId="12" xfId="0" applyNumberFormat="1" applyFont="1" applyFill="1" applyBorder="1" applyAlignment="1">
      <alignment horizontal="left" vertical="center" wrapText="1"/>
    </xf>
    <xf numFmtId="4" fontId="21" fillId="3" borderId="3" xfId="1" applyNumberFormat="1" applyFont="1" applyFill="1" applyBorder="1" applyAlignment="1">
      <alignment horizontal="center" vertical="top" wrapText="1"/>
    </xf>
    <xf numFmtId="4" fontId="21" fillId="2" borderId="3" xfId="1" applyNumberFormat="1" applyFont="1" applyFill="1" applyBorder="1" applyAlignment="1">
      <alignment horizontal="center" vertical="top" wrapText="1"/>
    </xf>
    <xf numFmtId="3" fontId="28" fillId="2" borderId="12" xfId="0" applyNumberFormat="1" applyFont="1" applyFill="1" applyBorder="1" applyAlignment="1">
      <alignment horizontal="left" vertical="center" wrapText="1"/>
    </xf>
    <xf numFmtId="3" fontId="25" fillId="2" borderId="12" xfId="0" applyNumberFormat="1" applyFont="1" applyFill="1" applyBorder="1" applyAlignment="1">
      <alignment horizontal="left" vertical="center" wrapText="1"/>
    </xf>
    <xf numFmtId="3" fontId="6" fillId="2" borderId="12" xfId="0" applyNumberFormat="1" applyFont="1" applyFill="1" applyBorder="1" applyAlignment="1">
      <alignment horizontal="left" vertical="top" wrapText="1"/>
    </xf>
    <xf numFmtId="4" fontId="5" fillId="2" borderId="3" xfId="0" applyNumberFormat="1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left" vertical="top" wrapText="1"/>
    </xf>
    <xf numFmtId="4" fontId="6" fillId="2" borderId="3" xfId="0" applyNumberFormat="1" applyFont="1" applyFill="1" applyBorder="1" applyAlignment="1">
      <alignment horizontal="center" vertical="top" wrapText="1"/>
    </xf>
    <xf numFmtId="0" fontId="6" fillId="2" borderId="12" xfId="1" applyFont="1" applyFill="1" applyBorder="1" applyAlignment="1">
      <alignment horizontal="left" vertical="top" wrapText="1"/>
    </xf>
    <xf numFmtId="0" fontId="29" fillId="2" borderId="0" xfId="0" applyFont="1" applyFill="1"/>
    <xf numFmtId="2" fontId="29" fillId="2" borderId="0" xfId="0" applyNumberFormat="1" applyFont="1" applyFill="1" applyAlignment="1">
      <alignment horizontal="center" vertical="top"/>
    </xf>
    <xf numFmtId="4" fontId="29" fillId="2" borderId="0" xfId="0" applyNumberFormat="1" applyFont="1" applyFill="1" applyAlignment="1">
      <alignment horizontal="center" vertical="top"/>
    </xf>
    <xf numFmtId="0" fontId="21" fillId="2" borderId="12" xfId="1" applyFont="1" applyFill="1" applyBorder="1" applyAlignment="1">
      <alignment horizontal="left" vertical="top" wrapText="1"/>
    </xf>
    <xf numFmtId="0" fontId="8" fillId="2" borderId="12" xfId="0" applyFont="1" applyFill="1" applyBorder="1" applyAlignment="1">
      <alignment horizontal="left" vertical="top" wrapText="1"/>
    </xf>
    <xf numFmtId="2" fontId="5" fillId="2" borderId="3" xfId="0" applyNumberFormat="1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left" vertical="top" wrapText="1"/>
    </xf>
    <xf numFmtId="0" fontId="8" fillId="2" borderId="3" xfId="0" applyFont="1" applyFill="1" applyBorder="1" applyAlignment="1">
      <alignment horizontal="center" vertical="top" wrapText="1"/>
    </xf>
    <xf numFmtId="2" fontId="10" fillId="2" borderId="12" xfId="0" applyNumberFormat="1" applyFont="1" applyFill="1" applyBorder="1" applyAlignment="1">
      <alignment horizontal="left" vertical="top" wrapText="1"/>
    </xf>
    <xf numFmtId="4" fontId="6" fillId="3" borderId="12" xfId="1" applyNumberFormat="1" applyFont="1" applyFill="1" applyBorder="1" applyAlignment="1">
      <alignment horizontal="left" vertical="top" wrapText="1"/>
    </xf>
    <xf numFmtId="164" fontId="5" fillId="2" borderId="12" xfId="1" applyNumberFormat="1" applyFont="1" applyFill="1" applyBorder="1" applyAlignment="1">
      <alignment horizontal="center" vertical="top" wrapText="1"/>
    </xf>
    <xf numFmtId="0" fontId="21" fillId="2" borderId="3" xfId="3" applyFont="1" applyFill="1" applyBorder="1" applyAlignment="1">
      <alignment horizontal="left" vertical="top" wrapText="1"/>
    </xf>
    <xf numFmtId="0" fontId="5" fillId="2" borderId="3" xfId="3" applyFont="1" applyFill="1" applyBorder="1" applyAlignment="1">
      <alignment horizontal="center" vertical="top" wrapText="1"/>
    </xf>
    <xf numFmtId="0" fontId="21" fillId="2" borderId="3" xfId="3" applyFont="1" applyFill="1" applyBorder="1" applyAlignment="1">
      <alignment horizontal="center" vertical="top" wrapText="1"/>
    </xf>
    <xf numFmtId="4" fontId="21" fillId="2" borderId="3" xfId="3" applyNumberFormat="1" applyFont="1" applyFill="1" applyBorder="1" applyAlignment="1">
      <alignment horizontal="center" vertical="top" wrapText="1"/>
    </xf>
    <xf numFmtId="0" fontId="5" fillId="2" borderId="3" xfId="0" applyFont="1" applyFill="1" applyBorder="1" applyAlignment="1">
      <alignment horizontal="center" vertical="top" wrapText="1"/>
    </xf>
    <xf numFmtId="4" fontId="5" fillId="2" borderId="3" xfId="0" applyNumberFormat="1" applyFont="1" applyFill="1" applyBorder="1" applyAlignment="1">
      <alignment horizontal="center" vertical="center" wrapText="1"/>
    </xf>
    <xf numFmtId="0" fontId="6" fillId="3" borderId="12" xfId="6" applyFont="1" applyFill="1" applyBorder="1" applyAlignment="1" applyProtection="1">
      <alignment horizontal="left" vertical="top" wrapText="1"/>
    </xf>
    <xf numFmtId="164" fontId="12" fillId="3" borderId="11" xfId="1" applyNumberFormat="1" applyFont="1" applyFill="1" applyBorder="1" applyAlignment="1">
      <alignment horizontal="center" vertical="top" wrapText="1"/>
    </xf>
    <xf numFmtId="164" fontId="12" fillId="2" borderId="11" xfId="1" applyNumberFormat="1" applyFont="1" applyFill="1" applyBorder="1" applyAlignment="1">
      <alignment horizontal="center" vertical="top" wrapText="1"/>
    </xf>
    <xf numFmtId="164" fontId="5" fillId="3" borderId="3" xfId="1" applyNumberFormat="1" applyFont="1" applyFill="1" applyBorder="1" applyAlignment="1">
      <alignment horizontal="center" vertical="top" wrapText="1"/>
    </xf>
    <xf numFmtId="164" fontId="5" fillId="2" borderId="11" xfId="1" applyNumberFormat="1" applyFont="1" applyFill="1" applyBorder="1" applyAlignment="1">
      <alignment horizontal="center" vertical="top" wrapText="1"/>
    </xf>
    <xf numFmtId="164" fontId="5" fillId="2" borderId="3" xfId="1" applyNumberFormat="1" applyFont="1" applyFill="1" applyBorder="1" applyAlignment="1">
      <alignment horizontal="center" vertical="top" wrapText="1"/>
    </xf>
    <xf numFmtId="164" fontId="5" fillId="3" borderId="11" xfId="1" applyNumberFormat="1" applyFont="1" applyFill="1" applyBorder="1" applyAlignment="1">
      <alignment horizontal="center" vertical="top" wrapText="1"/>
    </xf>
    <xf numFmtId="164" fontId="5" fillId="3" borderId="12" xfId="1" applyNumberFormat="1" applyFont="1" applyFill="1" applyBorder="1" applyAlignment="1">
      <alignment horizontal="center" vertical="top" wrapText="1"/>
    </xf>
    <xf numFmtId="0" fontId="6" fillId="2" borderId="3" xfId="0" applyFont="1" applyFill="1" applyBorder="1" applyAlignment="1">
      <alignment horizontal="left" vertical="top" wrapText="1"/>
    </xf>
    <xf numFmtId="0" fontId="31" fillId="2" borderId="12" xfId="1" applyFont="1" applyFill="1" applyBorder="1" applyAlignment="1">
      <alignment vertical="top" wrapText="1"/>
    </xf>
    <xf numFmtId="0" fontId="32" fillId="2" borderId="12" xfId="1" applyFont="1" applyFill="1" applyBorder="1" applyAlignment="1">
      <alignment vertical="top" wrapText="1"/>
    </xf>
    <xf numFmtId="0" fontId="6" fillId="3" borderId="14" xfId="0" applyFont="1" applyFill="1" applyBorder="1" applyAlignment="1">
      <alignment horizontal="left" vertical="top" wrapText="1"/>
    </xf>
    <xf numFmtId="0" fontId="6" fillId="2" borderId="14" xfId="0" applyFont="1" applyFill="1" applyBorder="1" applyAlignment="1">
      <alignment horizontal="left" vertical="top" wrapText="1"/>
    </xf>
    <xf numFmtId="0" fontId="6" fillId="3" borderId="12" xfId="0" applyNumberFormat="1" applyFont="1" applyFill="1" applyBorder="1" applyAlignment="1">
      <alignment horizontal="left" vertical="top" wrapText="1"/>
    </xf>
    <xf numFmtId="0" fontId="6" fillId="2" borderId="0" xfId="0" applyFont="1" applyFill="1" applyBorder="1" applyAlignment="1">
      <alignment horizontal="left" vertical="top" wrapText="1"/>
    </xf>
    <xf numFmtId="0" fontId="6" fillId="2" borderId="0" xfId="0" applyFont="1" applyFill="1" applyAlignment="1">
      <alignment horizontal="left"/>
    </xf>
    <xf numFmtId="0" fontId="6" fillId="2" borderId="0" xfId="0" applyFont="1" applyFill="1"/>
    <xf numFmtId="0" fontId="33" fillId="2" borderId="0" xfId="0" applyFont="1" applyFill="1" applyAlignment="1">
      <alignment horizontal="center"/>
    </xf>
    <xf numFmtId="0" fontId="33" fillId="2" borderId="0" xfId="0" applyFont="1" applyFill="1"/>
    <xf numFmtId="4" fontId="33" fillId="2" borderId="0" xfId="0" applyNumberFormat="1" applyFont="1" applyFill="1"/>
    <xf numFmtId="2" fontId="34" fillId="2" borderId="0" xfId="0" applyNumberFormat="1" applyFont="1" applyFill="1" applyAlignment="1">
      <alignment horizontal="center" vertical="top"/>
    </xf>
    <xf numFmtId="0" fontId="34" fillId="2" borderId="0" xfId="0" applyFont="1" applyFill="1" applyAlignment="1">
      <alignment horizontal="center" vertical="top"/>
    </xf>
    <xf numFmtId="2" fontId="34" fillId="2" borderId="0" xfId="0" applyNumberFormat="1" applyFont="1" applyFill="1"/>
    <xf numFmtId="2" fontId="5" fillId="2" borderId="0" xfId="0" applyNumberFormat="1" applyFont="1" applyFill="1" applyAlignment="1">
      <alignment horizontal="center" vertical="top"/>
    </xf>
    <xf numFmtId="0" fontId="5" fillId="2" borderId="0" xfId="0" applyFont="1" applyFill="1" applyAlignment="1">
      <alignment horizontal="center" vertical="top"/>
    </xf>
    <xf numFmtId="2" fontId="5" fillId="2" borderId="0" xfId="0" applyNumberFormat="1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0" fillId="2" borderId="0" xfId="0" applyFont="1" applyFill="1" applyAlignment="1">
      <alignment horizontal="center" vertical="top"/>
    </xf>
    <xf numFmtId="1" fontId="10" fillId="2" borderId="3" xfId="1" applyNumberFormat="1" applyFont="1" applyFill="1" applyBorder="1" applyAlignment="1">
      <alignment horizontal="center" vertical="top" wrapText="1"/>
    </xf>
    <xf numFmtId="4" fontId="5" fillId="2" borderId="2" xfId="1" applyNumberFormat="1" applyFont="1" applyFill="1" applyBorder="1" applyAlignment="1">
      <alignment horizontal="center" vertical="top" wrapText="1"/>
    </xf>
    <xf numFmtId="4" fontId="5" fillId="2" borderId="10" xfId="1" applyNumberFormat="1" applyFont="1" applyFill="1" applyBorder="1" applyAlignment="1">
      <alignment horizontal="center" vertical="top" wrapText="1"/>
    </xf>
    <xf numFmtId="0" fontId="6" fillId="2" borderId="4" xfId="1" applyFont="1" applyFill="1" applyBorder="1" applyAlignment="1">
      <alignment horizontal="center" vertical="top" wrapText="1"/>
    </xf>
    <xf numFmtId="0" fontId="6" fillId="2" borderId="9" xfId="1" applyFont="1" applyFill="1" applyBorder="1" applyAlignment="1">
      <alignment horizontal="center" vertical="top" wrapText="1"/>
    </xf>
    <xf numFmtId="164" fontId="6" fillId="2" borderId="3" xfId="1" applyNumberFormat="1" applyFont="1" applyFill="1" applyBorder="1" applyAlignment="1">
      <alignment horizontal="center" vertical="top" wrapText="1"/>
    </xf>
    <xf numFmtId="0" fontId="6" fillId="2" borderId="2" xfId="1" applyFont="1" applyFill="1" applyBorder="1" applyAlignment="1">
      <alignment horizontal="center" vertical="top" wrapText="1"/>
    </xf>
    <xf numFmtId="0" fontId="6" fillId="2" borderId="10" xfId="1" applyFont="1" applyFill="1" applyBorder="1" applyAlignment="1">
      <alignment horizontal="center" vertical="top" wrapText="1"/>
    </xf>
    <xf numFmtId="0" fontId="10" fillId="2" borderId="1" xfId="1" applyFont="1" applyFill="1" applyBorder="1" applyAlignment="1">
      <alignment horizontal="center" vertical="top" wrapText="1"/>
    </xf>
    <xf numFmtId="0" fontId="10" fillId="2" borderId="13" xfId="1" applyFont="1" applyFill="1" applyBorder="1" applyAlignment="1">
      <alignment horizontal="center" vertical="top" wrapText="1"/>
    </xf>
    <xf numFmtId="0" fontId="10" fillId="2" borderId="3" xfId="1" applyFont="1" applyFill="1" applyBorder="1" applyAlignment="1">
      <alignment horizontal="center" vertical="top" wrapText="1"/>
    </xf>
    <xf numFmtId="0" fontId="5" fillId="2" borderId="12" xfId="1" applyFont="1" applyFill="1" applyBorder="1" applyAlignment="1">
      <alignment horizontal="center" vertical="top" wrapText="1"/>
    </xf>
    <xf numFmtId="0" fontId="5" fillId="2" borderId="11" xfId="1" applyFont="1" applyFill="1" applyBorder="1" applyAlignment="1">
      <alignment horizontal="center" vertical="top" wrapText="1"/>
    </xf>
    <xf numFmtId="164" fontId="5" fillId="2" borderId="3" xfId="1" applyNumberFormat="1" applyFont="1" applyFill="1" applyBorder="1" applyAlignment="1">
      <alignment horizontal="center" vertical="top" wrapText="1"/>
    </xf>
    <xf numFmtId="4" fontId="5" fillId="2" borderId="4" xfId="1" applyNumberFormat="1" applyFont="1" applyFill="1" applyBorder="1" applyAlignment="1">
      <alignment horizontal="center" vertical="top" wrapText="1"/>
    </xf>
    <xf numFmtId="4" fontId="5" fillId="2" borderId="9" xfId="1" applyNumberFormat="1" applyFont="1" applyFill="1" applyBorder="1" applyAlignment="1">
      <alignment horizontal="center" vertical="top" wrapText="1"/>
    </xf>
    <xf numFmtId="4" fontId="5" fillId="2" borderId="3" xfId="1" applyNumberFormat="1" applyFont="1" applyFill="1" applyBorder="1" applyAlignment="1">
      <alignment horizontal="center" vertical="top" wrapText="1"/>
    </xf>
    <xf numFmtId="4" fontId="5" fillId="2" borderId="1" xfId="1" applyNumberFormat="1" applyFont="1" applyFill="1" applyBorder="1" applyAlignment="1">
      <alignment horizontal="center" vertical="top" wrapText="1"/>
    </xf>
    <xf numFmtId="0" fontId="5" fillId="2" borderId="3" xfId="1" applyFont="1" applyFill="1" applyBorder="1" applyAlignment="1">
      <alignment horizontal="center" vertical="top" wrapText="1"/>
    </xf>
    <xf numFmtId="0" fontId="5" fillId="2" borderId="1" xfId="1" applyFont="1" applyFill="1" applyBorder="1" applyAlignment="1">
      <alignment horizontal="center" vertical="top" wrapText="1"/>
    </xf>
    <xf numFmtId="0" fontId="6" fillId="2" borderId="3" xfId="1" applyFont="1" applyFill="1" applyBorder="1" applyAlignment="1">
      <alignment horizontal="center" vertical="top" wrapText="1"/>
    </xf>
    <xf numFmtId="0" fontId="6" fillId="2" borderId="1" xfId="1" applyFont="1" applyFill="1" applyBorder="1" applyAlignment="1">
      <alignment horizontal="center" vertical="top" wrapText="1"/>
    </xf>
    <xf numFmtId="0" fontId="6" fillId="2" borderId="13" xfId="1" applyFont="1" applyFill="1" applyBorder="1" applyAlignment="1">
      <alignment horizontal="center" vertical="top" wrapText="1"/>
    </xf>
    <xf numFmtId="164" fontId="5" fillId="2" borderId="11" xfId="1" applyNumberFormat="1" applyFont="1" applyFill="1" applyBorder="1" applyAlignment="1">
      <alignment horizontal="center" vertical="top" wrapText="1"/>
    </xf>
    <xf numFmtId="0" fontId="8" fillId="2" borderId="4" xfId="1" applyFont="1" applyFill="1" applyBorder="1" applyAlignment="1">
      <alignment horizontal="center" vertical="top" wrapText="1"/>
    </xf>
    <xf numFmtId="0" fontId="8" fillId="2" borderId="2" xfId="1" applyFont="1" applyFill="1" applyBorder="1" applyAlignment="1">
      <alignment horizontal="center" vertical="top" wrapText="1"/>
    </xf>
    <xf numFmtId="0" fontId="8" fillId="2" borderId="9" xfId="1" applyFont="1" applyFill="1" applyBorder="1" applyAlignment="1">
      <alignment horizontal="center" vertical="top" wrapText="1"/>
    </xf>
    <xf numFmtId="0" fontId="8" fillId="2" borderId="10" xfId="1" applyFont="1" applyFill="1" applyBorder="1" applyAlignment="1">
      <alignment horizontal="center" vertical="top" wrapText="1"/>
    </xf>
    <xf numFmtId="164" fontId="5" fillId="2" borderId="1" xfId="1" applyNumberFormat="1" applyFont="1" applyFill="1" applyBorder="1" applyAlignment="1">
      <alignment horizontal="center" vertical="top" wrapText="1"/>
    </xf>
    <xf numFmtId="164" fontId="5" fillId="2" borderId="4" xfId="1" applyNumberFormat="1" applyFont="1" applyFill="1" applyBorder="1" applyAlignment="1">
      <alignment horizontal="center" vertical="top" wrapText="1"/>
    </xf>
    <xf numFmtId="164" fontId="5" fillId="2" borderId="5" xfId="1" applyNumberFormat="1" applyFont="1" applyFill="1" applyBorder="1" applyAlignment="1">
      <alignment horizontal="center" vertical="top" wrapText="1"/>
    </xf>
    <xf numFmtId="164" fontId="5" fillId="2" borderId="2" xfId="1" applyNumberFormat="1" applyFont="1" applyFill="1" applyBorder="1" applyAlignment="1">
      <alignment horizontal="center" vertical="top" wrapText="1"/>
    </xf>
    <xf numFmtId="164" fontId="5" fillId="2" borderId="8" xfId="1" applyNumberFormat="1" applyFont="1" applyFill="1" applyBorder="1" applyAlignment="1">
      <alignment horizontal="center" vertical="top" wrapText="1"/>
    </xf>
    <xf numFmtId="164" fontId="5" fillId="2" borderId="0" xfId="1" applyNumberFormat="1" applyFont="1" applyFill="1" applyBorder="1" applyAlignment="1">
      <alignment horizontal="center" vertical="top" wrapText="1"/>
    </xf>
    <xf numFmtId="164" fontId="5" fillId="2" borderId="7" xfId="1" applyNumberFormat="1" applyFont="1" applyFill="1" applyBorder="1" applyAlignment="1">
      <alignment horizontal="center" vertical="top" wrapText="1"/>
    </xf>
    <xf numFmtId="164" fontId="5" fillId="2" borderId="12" xfId="1" applyNumberFormat="1" applyFont="1" applyFill="1" applyBorder="1" applyAlignment="1">
      <alignment horizontal="center" vertical="top" wrapText="1"/>
    </xf>
    <xf numFmtId="0" fontId="5" fillId="2" borderId="4" xfId="1" applyFont="1" applyFill="1" applyBorder="1" applyAlignment="1">
      <alignment horizontal="center" vertical="top" wrapText="1"/>
    </xf>
    <xf numFmtId="0" fontId="5" fillId="2" borderId="9" xfId="1" applyFont="1" applyFill="1" applyBorder="1" applyAlignment="1">
      <alignment horizontal="center" vertical="top" wrapText="1"/>
    </xf>
    <xf numFmtId="0" fontId="3" fillId="2" borderId="0" xfId="0" applyFont="1" applyFill="1" applyAlignment="1">
      <alignment horizontal="center"/>
    </xf>
    <xf numFmtId="0" fontId="6" fillId="2" borderId="1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13" xfId="0" applyFont="1" applyFill="1" applyBorder="1" applyAlignment="1">
      <alignment horizontal="center" vertical="top" wrapText="1"/>
    </xf>
    <xf numFmtId="0" fontId="5" fillId="2" borderId="2" xfId="1" applyFont="1" applyFill="1" applyBorder="1" applyAlignment="1">
      <alignment horizontal="center" vertical="top" wrapText="1"/>
    </xf>
    <xf numFmtId="0" fontId="5" fillId="2" borderId="7" xfId="1" applyFont="1" applyFill="1" applyBorder="1" applyAlignment="1">
      <alignment horizontal="center" vertical="top" wrapText="1"/>
    </xf>
    <xf numFmtId="0" fontId="5" fillId="2" borderId="10" xfId="1" applyFont="1" applyFill="1" applyBorder="1" applyAlignment="1">
      <alignment horizontal="center" vertical="top" wrapText="1"/>
    </xf>
  </cellXfs>
  <cellStyles count="13">
    <cellStyle name="Excel Built-in Normal" xfId="7"/>
    <cellStyle name="Гиперссылка" xfId="6" builtinId="8"/>
    <cellStyle name="Денежный 2" xfId="8"/>
    <cellStyle name="Обычный" xfId="0" builtinId="0"/>
    <cellStyle name="Обычный 2" xfId="2"/>
    <cellStyle name="Обычный 2 2" xfId="3"/>
    <cellStyle name="Обычный 3" xfId="9"/>
    <cellStyle name="Обычный 4" xfId="1"/>
    <cellStyle name="Обычный 4 2" xfId="5"/>
    <cellStyle name="Обычный 5" xfId="10"/>
    <cellStyle name="Обычный 6" xfId="11"/>
    <cellStyle name="Обычный 8" xfId="4"/>
    <cellStyle name="Финансовый 2" xfId="12"/>
  </cellStyles>
  <dxfs count="257"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erunova/AppData/Local/Microsoft/Windows/Temporary%20Internet%20Files/Content.Outlook/QK4AIV7N/&#1054;&#1090;&#1095;&#1077;&#1090;%20&#1044;&#1069;&#1056;%20&#1103;&#1085;&#1074;-&#1072;&#1074;&#1075;&#1091;&#1089;&#109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ЯВКА"/>
      <sheetName val="ОтчетДЭР"/>
      <sheetName val="Проверка СПРАВОК"/>
      <sheetName val="СПРАВКИ МС"/>
      <sheetName val="СПРАВКИ ОБ"/>
      <sheetName val="Список!"/>
      <sheetName val="РЕЕСТР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CC"/>
    <pageSetUpPr fitToPage="1"/>
  </sheetPr>
  <dimension ref="A1:AQ1151"/>
  <sheetViews>
    <sheetView tabSelected="1" zoomScale="90" zoomScaleNormal="90" workbookViewId="0">
      <pane xSplit="10" ySplit="11" topLeftCell="K1083" activePane="bottomRight" state="frozen"/>
      <selection pane="topRight" activeCell="K1" sqref="K1"/>
      <selection pane="bottomLeft" activeCell="A12" sqref="A12"/>
      <selection pane="bottomRight" activeCell="O1085" sqref="O1085"/>
    </sheetView>
  </sheetViews>
  <sheetFormatPr defaultRowHeight="12.75" outlineLevelRow="1" outlineLevelCol="1" x14ac:dyDescent="0.2"/>
  <cols>
    <col min="1" max="1" width="3.5703125" style="6" customWidth="1" outlineLevel="1"/>
    <col min="2" max="2" width="26.42578125" style="7" customWidth="1"/>
    <col min="3" max="3" width="14.28515625" style="7" customWidth="1"/>
    <col min="4" max="4" width="11.28515625" style="7" customWidth="1"/>
    <col min="5" max="5" width="13.140625" style="7" customWidth="1"/>
    <col min="6" max="6" width="13.28515625" style="7" customWidth="1"/>
    <col min="7" max="7" width="9.42578125" style="7" customWidth="1"/>
    <col min="8" max="8" width="11.7109375" style="7" hidden="1" customWidth="1" outlineLevel="1"/>
    <col min="9" max="9" width="10.85546875" style="7" hidden="1" customWidth="1" outlineLevel="1"/>
    <col min="10" max="10" width="9" style="7" hidden="1" customWidth="1" outlineLevel="1"/>
    <col min="11" max="11" width="8.7109375" style="7" customWidth="1" collapsed="1"/>
    <col min="12" max="12" width="12.140625" style="7" hidden="1" customWidth="1" outlineLevel="1"/>
    <col min="13" max="13" width="9.5703125" style="7" hidden="1" customWidth="1" outlineLevel="1"/>
    <col min="14" max="14" width="8.5703125" style="7" hidden="1" customWidth="1" outlineLevel="1"/>
    <col min="15" max="15" width="12.7109375" style="7" customWidth="1" collapsed="1"/>
    <col min="16" max="17" width="13" style="7" customWidth="1"/>
    <col min="18" max="18" width="11.7109375" style="7" customWidth="1"/>
    <col min="19" max="19" width="13.140625" style="7" customWidth="1"/>
    <col min="20" max="20" width="11.42578125" style="7" customWidth="1"/>
    <col min="21" max="21" width="13.28515625" style="7" customWidth="1"/>
    <col min="22" max="22" width="10.5703125" style="7" customWidth="1"/>
    <col min="23" max="23" width="13.42578125" style="7" customWidth="1"/>
    <col min="24" max="24" width="11.42578125" style="7" customWidth="1"/>
    <col min="25" max="25" width="12.85546875" style="7" customWidth="1"/>
    <col min="26" max="26" width="10.140625" style="7" customWidth="1"/>
    <col min="27" max="27" width="11.5703125" style="7" customWidth="1"/>
    <col min="28" max="28" width="12.28515625" style="7" customWidth="1"/>
    <col min="29" max="29" width="11.42578125" style="7" customWidth="1"/>
    <col min="30" max="30" width="10.28515625" style="7" customWidth="1"/>
    <col min="31" max="31" width="8.85546875" style="7" customWidth="1"/>
    <col min="32" max="32" width="6.7109375" style="7" customWidth="1"/>
    <col min="33" max="33" width="9.140625" style="7" customWidth="1"/>
    <col min="34" max="34" width="6.42578125" style="7" customWidth="1"/>
    <col min="35" max="35" width="8.85546875" style="7" customWidth="1"/>
    <col min="36" max="36" width="7.28515625" style="7" customWidth="1"/>
    <col min="37" max="37" width="19.85546875" style="7" customWidth="1"/>
    <col min="38" max="38" width="11.140625" style="12" customWidth="1" outlineLevel="1"/>
    <col min="39" max="40" width="11.140625" style="13" customWidth="1" outlineLevel="1"/>
    <col min="41" max="41" width="8.85546875" style="14" customWidth="1" outlineLevel="1"/>
    <col min="42" max="42" width="9.140625" style="7"/>
    <col min="43" max="43" width="12.42578125" style="7" customWidth="1"/>
    <col min="44" max="16384" width="9.140625" style="7"/>
  </cols>
  <sheetData>
    <row r="1" spans="1:43" s="2" customFormat="1" ht="16.5" x14ac:dyDescent="0.25">
      <c r="A1" s="1"/>
      <c r="B1" s="179" t="s">
        <v>0</v>
      </c>
      <c r="C1" s="179"/>
      <c r="D1" s="179"/>
      <c r="E1" s="179"/>
      <c r="F1" s="179"/>
      <c r="G1" s="179"/>
      <c r="H1" s="179"/>
      <c r="I1" s="179"/>
      <c r="J1" s="179"/>
      <c r="K1" s="179"/>
      <c r="L1" s="179"/>
      <c r="M1" s="179"/>
      <c r="N1" s="179"/>
      <c r="O1" s="179"/>
      <c r="P1" s="179"/>
      <c r="Q1" s="179"/>
      <c r="R1" s="179"/>
      <c r="S1" s="179"/>
      <c r="T1" s="179"/>
      <c r="U1" s="179"/>
      <c r="V1" s="179"/>
      <c r="W1" s="179"/>
      <c r="X1" s="179"/>
      <c r="Y1" s="179"/>
      <c r="Z1" s="179"/>
      <c r="AA1" s="179"/>
      <c r="AB1" s="179"/>
      <c r="AC1" s="179"/>
      <c r="AD1" s="179"/>
      <c r="AE1" s="179"/>
      <c r="AF1" s="179"/>
      <c r="AG1" s="179"/>
      <c r="AH1" s="179"/>
      <c r="AI1" s="179"/>
      <c r="AJ1" s="179"/>
      <c r="AL1" s="3"/>
      <c r="AM1" s="4"/>
      <c r="AN1" s="4"/>
      <c r="AO1" s="5"/>
    </row>
    <row r="2" spans="1:43" s="2" customFormat="1" ht="16.5" x14ac:dyDescent="0.25">
      <c r="A2" s="1"/>
      <c r="B2" s="179" t="s">
        <v>1</v>
      </c>
      <c r="C2" s="179"/>
      <c r="D2" s="179"/>
      <c r="E2" s="179"/>
      <c r="F2" s="179"/>
      <c r="G2" s="179"/>
      <c r="H2" s="179"/>
      <c r="I2" s="179"/>
      <c r="J2" s="179"/>
      <c r="K2" s="179"/>
      <c r="L2" s="179"/>
      <c r="M2" s="179"/>
      <c r="N2" s="179"/>
      <c r="O2" s="179"/>
      <c r="P2" s="179"/>
      <c r="Q2" s="179"/>
      <c r="R2" s="179"/>
      <c r="S2" s="179"/>
      <c r="T2" s="179"/>
      <c r="U2" s="179"/>
      <c r="V2" s="179"/>
      <c r="W2" s="179"/>
      <c r="X2" s="179"/>
      <c r="Y2" s="179"/>
      <c r="Z2" s="179"/>
      <c r="AA2" s="179"/>
      <c r="AB2" s="179"/>
      <c r="AC2" s="179"/>
      <c r="AD2" s="179"/>
      <c r="AE2" s="179"/>
      <c r="AF2" s="179"/>
      <c r="AG2" s="179"/>
      <c r="AH2" s="179"/>
      <c r="AI2" s="179"/>
      <c r="AJ2" s="179"/>
      <c r="AL2" s="3"/>
      <c r="AM2" s="4"/>
      <c r="AN2" s="4"/>
      <c r="AO2" s="5"/>
    </row>
    <row r="3" spans="1:43" s="2" customFormat="1" ht="16.5" x14ac:dyDescent="0.25">
      <c r="A3" s="1"/>
      <c r="B3" s="179" t="s">
        <v>2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  <c r="AA3" s="179"/>
      <c r="AB3" s="179"/>
      <c r="AC3" s="179"/>
      <c r="AD3" s="179"/>
      <c r="AE3" s="179"/>
      <c r="AF3" s="179"/>
      <c r="AG3" s="179"/>
      <c r="AH3" s="179"/>
      <c r="AI3" s="179"/>
      <c r="AJ3" s="179"/>
      <c r="AL3" s="3"/>
      <c r="AM3" s="4"/>
      <c r="AN3" s="4"/>
      <c r="AO3" s="5"/>
    </row>
    <row r="4" spans="1:43" ht="14.45" customHeight="1" x14ac:dyDescent="0.25">
      <c r="F4" s="8"/>
      <c r="G4" s="9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J4" s="11"/>
    </row>
    <row r="5" spans="1:43" ht="26.45" customHeight="1" x14ac:dyDescent="0.2">
      <c r="A5" s="180" t="s">
        <v>3</v>
      </c>
      <c r="B5" s="183" t="s">
        <v>4</v>
      </c>
      <c r="C5" s="154" t="s">
        <v>5</v>
      </c>
      <c r="D5" s="154" t="s">
        <v>6</v>
      </c>
      <c r="E5" s="154" t="s">
        <v>7</v>
      </c>
      <c r="F5" s="154" t="s">
        <v>8</v>
      </c>
      <c r="G5" s="154" t="s">
        <v>9</v>
      </c>
      <c r="H5" s="154" t="s">
        <v>10</v>
      </c>
      <c r="I5" s="154"/>
      <c r="J5" s="154"/>
      <c r="K5" s="154" t="s">
        <v>11</v>
      </c>
      <c r="L5" s="170" t="s">
        <v>12</v>
      </c>
      <c r="M5" s="171"/>
      <c r="N5" s="172"/>
      <c r="O5" s="154" t="s">
        <v>13</v>
      </c>
      <c r="P5" s="154"/>
      <c r="Q5" s="154"/>
      <c r="R5" s="154"/>
      <c r="S5" s="159" t="s">
        <v>14</v>
      </c>
      <c r="T5" s="159"/>
      <c r="U5" s="159"/>
      <c r="V5" s="159"/>
      <c r="W5" s="159" t="s">
        <v>15</v>
      </c>
      <c r="X5" s="159"/>
      <c r="Y5" s="159"/>
      <c r="Z5" s="159"/>
      <c r="AA5" s="157" t="s">
        <v>16</v>
      </c>
      <c r="AB5" s="157"/>
      <c r="AC5" s="157"/>
      <c r="AD5" s="157"/>
      <c r="AE5" s="159" t="s">
        <v>17</v>
      </c>
      <c r="AF5" s="159"/>
      <c r="AG5" s="159"/>
      <c r="AH5" s="159"/>
      <c r="AI5" s="165" t="s">
        <v>18</v>
      </c>
      <c r="AJ5" s="166"/>
    </row>
    <row r="6" spans="1:43" ht="19.899999999999999" customHeight="1" x14ac:dyDescent="0.2">
      <c r="A6" s="181"/>
      <c r="B6" s="184"/>
      <c r="C6" s="154"/>
      <c r="D6" s="154"/>
      <c r="E6" s="154"/>
      <c r="F6" s="154"/>
      <c r="G6" s="154"/>
      <c r="H6" s="154"/>
      <c r="I6" s="154"/>
      <c r="J6" s="154"/>
      <c r="K6" s="154"/>
      <c r="L6" s="173"/>
      <c r="M6" s="174"/>
      <c r="N6" s="175"/>
      <c r="O6" s="154" t="s">
        <v>19</v>
      </c>
      <c r="P6" s="154" t="s">
        <v>20</v>
      </c>
      <c r="Q6" s="169"/>
      <c r="R6" s="154"/>
      <c r="S6" s="159" t="s">
        <v>19</v>
      </c>
      <c r="T6" s="159" t="s">
        <v>20</v>
      </c>
      <c r="U6" s="160"/>
      <c r="V6" s="159"/>
      <c r="W6" s="159" t="s">
        <v>19</v>
      </c>
      <c r="X6" s="159" t="s">
        <v>20</v>
      </c>
      <c r="Y6" s="160"/>
      <c r="Z6" s="159"/>
      <c r="AA6" s="157" t="s">
        <v>19</v>
      </c>
      <c r="AB6" s="157" t="s">
        <v>20</v>
      </c>
      <c r="AC6" s="158"/>
      <c r="AD6" s="157"/>
      <c r="AE6" s="159" t="s">
        <v>19</v>
      </c>
      <c r="AF6" s="159" t="s">
        <v>20</v>
      </c>
      <c r="AG6" s="160"/>
      <c r="AH6" s="159"/>
      <c r="AI6" s="167"/>
      <c r="AJ6" s="168"/>
    </row>
    <row r="7" spans="1:43" ht="14.45" customHeight="1" x14ac:dyDescent="0.2">
      <c r="A7" s="181"/>
      <c r="B7" s="184"/>
      <c r="C7" s="154"/>
      <c r="D7" s="154"/>
      <c r="E7" s="154"/>
      <c r="F7" s="154"/>
      <c r="G7" s="154"/>
      <c r="H7" s="161" t="s">
        <v>21</v>
      </c>
      <c r="I7" s="162" t="s">
        <v>22</v>
      </c>
      <c r="J7" s="161" t="s">
        <v>23</v>
      </c>
      <c r="K7" s="154"/>
      <c r="L7" s="161" t="s">
        <v>24</v>
      </c>
      <c r="M7" s="162" t="s">
        <v>22</v>
      </c>
      <c r="N7" s="161" t="s">
        <v>23</v>
      </c>
      <c r="O7" s="154"/>
      <c r="P7" s="164" t="s">
        <v>25</v>
      </c>
      <c r="Q7" s="154" t="s">
        <v>26</v>
      </c>
      <c r="R7" s="176" t="s">
        <v>27</v>
      </c>
      <c r="S7" s="159"/>
      <c r="T7" s="177" t="s">
        <v>28</v>
      </c>
      <c r="U7" s="154" t="s">
        <v>22</v>
      </c>
      <c r="V7" s="152" t="s">
        <v>27</v>
      </c>
      <c r="W7" s="159"/>
      <c r="X7" s="153" t="s">
        <v>28</v>
      </c>
      <c r="Y7" s="154" t="s">
        <v>22</v>
      </c>
      <c r="Z7" s="152" t="s">
        <v>27</v>
      </c>
      <c r="AA7" s="157"/>
      <c r="AB7" s="155" t="s">
        <v>28</v>
      </c>
      <c r="AC7" s="154" t="s">
        <v>22</v>
      </c>
      <c r="AD7" s="142" t="s">
        <v>27</v>
      </c>
      <c r="AE7" s="159"/>
      <c r="AF7" s="144" t="s">
        <v>28</v>
      </c>
      <c r="AG7" s="146" t="s">
        <v>22</v>
      </c>
      <c r="AH7" s="147" t="s">
        <v>27</v>
      </c>
      <c r="AI7" s="149" t="s">
        <v>29</v>
      </c>
      <c r="AJ7" s="151" t="s">
        <v>30</v>
      </c>
    </row>
    <row r="8" spans="1:43" ht="114.75" customHeight="1" x14ac:dyDescent="0.2">
      <c r="A8" s="182"/>
      <c r="B8" s="185"/>
      <c r="C8" s="154"/>
      <c r="D8" s="154"/>
      <c r="E8" s="154"/>
      <c r="F8" s="154"/>
      <c r="G8" s="154"/>
      <c r="H8" s="161"/>
      <c r="I8" s="163"/>
      <c r="J8" s="161"/>
      <c r="K8" s="154"/>
      <c r="L8" s="161"/>
      <c r="M8" s="163"/>
      <c r="N8" s="161"/>
      <c r="O8" s="154"/>
      <c r="P8" s="164"/>
      <c r="Q8" s="154"/>
      <c r="R8" s="176"/>
      <c r="S8" s="159"/>
      <c r="T8" s="178"/>
      <c r="U8" s="154"/>
      <c r="V8" s="152"/>
      <c r="W8" s="159"/>
      <c r="X8" s="153"/>
      <c r="Y8" s="154"/>
      <c r="Z8" s="152"/>
      <c r="AA8" s="157"/>
      <c r="AB8" s="156"/>
      <c r="AC8" s="154"/>
      <c r="AD8" s="143"/>
      <c r="AE8" s="159"/>
      <c r="AF8" s="145"/>
      <c r="AG8" s="146"/>
      <c r="AH8" s="148"/>
      <c r="AI8" s="150"/>
      <c r="AJ8" s="151"/>
      <c r="AL8" s="15"/>
      <c r="AM8" s="140" t="s">
        <v>31</v>
      </c>
      <c r="AN8" s="140"/>
      <c r="AO8" s="15"/>
    </row>
    <row r="9" spans="1:43" s="22" customFormat="1" ht="10.15" customHeight="1" x14ac:dyDescent="0.2">
      <c r="A9" s="16" t="s">
        <v>32</v>
      </c>
      <c r="B9" s="17">
        <v>1</v>
      </c>
      <c r="C9" s="18">
        <v>2</v>
      </c>
      <c r="D9" s="18">
        <v>3</v>
      </c>
      <c r="E9" s="18">
        <v>4</v>
      </c>
      <c r="F9" s="18">
        <v>5</v>
      </c>
      <c r="G9" s="18">
        <v>6</v>
      </c>
      <c r="H9" s="141" t="s">
        <v>33</v>
      </c>
      <c r="I9" s="141"/>
      <c r="J9" s="141"/>
      <c r="K9" s="18">
        <v>7</v>
      </c>
      <c r="L9" s="141" t="s">
        <v>33</v>
      </c>
      <c r="M9" s="141"/>
      <c r="N9" s="141"/>
      <c r="O9" s="19">
        <v>8</v>
      </c>
      <c r="P9" s="20">
        <v>9</v>
      </c>
      <c r="Q9" s="20">
        <v>10</v>
      </c>
      <c r="R9" s="20">
        <v>11</v>
      </c>
      <c r="S9" s="18">
        <v>12</v>
      </c>
      <c r="T9" s="21">
        <v>13</v>
      </c>
      <c r="U9" s="18">
        <v>14</v>
      </c>
      <c r="V9" s="17">
        <v>15</v>
      </c>
      <c r="W9" s="18">
        <v>16</v>
      </c>
      <c r="X9" s="21">
        <v>17</v>
      </c>
      <c r="Y9" s="18">
        <v>18</v>
      </c>
      <c r="Z9" s="17">
        <v>19</v>
      </c>
      <c r="AA9" s="18">
        <v>20</v>
      </c>
      <c r="AB9" s="21">
        <v>21</v>
      </c>
      <c r="AC9" s="18">
        <v>22</v>
      </c>
      <c r="AD9" s="17">
        <v>23</v>
      </c>
      <c r="AE9" s="18">
        <v>27</v>
      </c>
      <c r="AF9" s="21">
        <v>25</v>
      </c>
      <c r="AG9" s="18">
        <v>26</v>
      </c>
      <c r="AH9" s="17">
        <v>27</v>
      </c>
      <c r="AI9" s="18">
        <v>28</v>
      </c>
      <c r="AJ9" s="18">
        <v>29</v>
      </c>
      <c r="AL9" s="23"/>
      <c r="AM9" s="24"/>
      <c r="AN9" s="24"/>
      <c r="AO9" s="25"/>
    </row>
    <row r="10" spans="1:43" ht="19.899999999999999" customHeight="1" x14ac:dyDescent="0.2">
      <c r="A10" s="26"/>
      <c r="B10" s="27" t="s">
        <v>34</v>
      </c>
      <c r="C10" s="28">
        <f>C11+C598</f>
        <v>22343611.667020485</v>
      </c>
      <c r="D10" s="28">
        <f t="shared" ref="D10:AJ10" si="0">D11+D598</f>
        <v>395182.60398999997</v>
      </c>
      <c r="E10" s="28">
        <f t="shared" si="0"/>
        <v>3682772.58237</v>
      </c>
      <c r="F10" s="28">
        <f t="shared" si="0"/>
        <v>3683215.538104482</v>
      </c>
      <c r="G10" s="29">
        <f t="shared" si="0"/>
        <v>5408.3259599999919</v>
      </c>
      <c r="H10" s="29">
        <f t="shared" si="0"/>
        <v>0</v>
      </c>
      <c r="I10" s="29">
        <f t="shared" si="0"/>
        <v>4715.9140999999918</v>
      </c>
      <c r="J10" s="29">
        <f t="shared" si="0"/>
        <v>692.41186000000016</v>
      </c>
      <c r="K10" s="29">
        <f t="shared" si="0"/>
        <v>877.02036999999996</v>
      </c>
      <c r="L10" s="29">
        <f t="shared" si="0"/>
        <v>0</v>
      </c>
      <c r="M10" s="29">
        <f t="shared" si="0"/>
        <v>877.02036999999996</v>
      </c>
      <c r="N10" s="29">
        <f t="shared" si="0"/>
        <v>0</v>
      </c>
      <c r="O10" s="29">
        <f>O11+O598</f>
        <v>8236839.3056249805</v>
      </c>
      <c r="P10" s="29">
        <f t="shared" si="0"/>
        <v>2437434.5</v>
      </c>
      <c r="Q10" s="29">
        <f t="shared" si="0"/>
        <v>5245406.4000000004</v>
      </c>
      <c r="R10" s="29">
        <f t="shared" si="0"/>
        <v>553998.40562498057</v>
      </c>
      <c r="S10" s="29">
        <f t="shared" si="0"/>
        <v>1943621.7265899999</v>
      </c>
      <c r="T10" s="29">
        <f t="shared" si="0"/>
        <v>861495.65809000016</v>
      </c>
      <c r="U10" s="29">
        <f t="shared" si="0"/>
        <v>1049933.9570399998</v>
      </c>
      <c r="V10" s="29">
        <f t="shared" si="0"/>
        <v>32192.054259999997</v>
      </c>
      <c r="W10" s="29">
        <f t="shared" si="0"/>
        <v>2168681.3567819996</v>
      </c>
      <c r="X10" s="29">
        <f t="shared" si="0"/>
        <v>879129.4185700001</v>
      </c>
      <c r="Y10" s="29">
        <f t="shared" si="0"/>
        <v>1238959.585742</v>
      </c>
      <c r="Z10" s="29">
        <f t="shared" si="0"/>
        <v>50592.299760000002</v>
      </c>
      <c r="AA10" s="29">
        <f t="shared" si="0"/>
        <v>232225.74380200001</v>
      </c>
      <c r="AB10" s="29">
        <f t="shared" si="0"/>
        <v>17633.760480000004</v>
      </c>
      <c r="AC10" s="29">
        <f t="shared" si="0"/>
        <v>195494.56690199999</v>
      </c>
      <c r="AD10" s="29">
        <f t="shared" si="0"/>
        <v>19097.416420000005</v>
      </c>
      <c r="AE10" s="29">
        <f t="shared" si="0"/>
        <v>2634.8035299999997</v>
      </c>
      <c r="AF10" s="29">
        <f t="shared" si="0"/>
        <v>0</v>
      </c>
      <c r="AG10" s="29">
        <f t="shared" si="0"/>
        <v>2630.0444699999998</v>
      </c>
      <c r="AH10" s="29">
        <f t="shared" si="0"/>
        <v>4.7590599999999998</v>
      </c>
      <c r="AI10" s="29">
        <f t="shared" si="0"/>
        <v>93.869999999999976</v>
      </c>
      <c r="AJ10" s="29">
        <f t="shared" si="0"/>
        <v>13.350000000000001</v>
      </c>
      <c r="AK10" s="30"/>
      <c r="AL10" s="31">
        <f t="shared" ref="AL10:AL16" si="1">G10+W10-K10-S10-(AA10-AE10)</f>
        <v>-4.4900002831127495E-3</v>
      </c>
      <c r="AM10" s="32">
        <f>G10+W10-K10-S10</f>
        <v>229590.93578199972</v>
      </c>
      <c r="AN10" s="32">
        <f t="shared" ref="AN10:AN21" si="2">AA10-AE10</f>
        <v>229590.94027200001</v>
      </c>
      <c r="AO10" s="31">
        <f t="shared" ref="AO10:AO21" si="3">AM10-AN10</f>
        <v>-4.4900002831127495E-3</v>
      </c>
      <c r="AP10" s="30"/>
      <c r="AQ10" s="9"/>
    </row>
    <row r="11" spans="1:43" ht="32.450000000000003" customHeight="1" x14ac:dyDescent="0.2">
      <c r="A11" s="26"/>
      <c r="B11" s="33" t="s">
        <v>35</v>
      </c>
      <c r="C11" s="29">
        <f>C12+C176+C215+C465+C494</f>
        <v>6700864.9314884832</v>
      </c>
      <c r="D11" s="29">
        <f>D12+D176+D215+D465+D494</f>
        <v>265494.62287999998</v>
      </c>
      <c r="E11" s="29">
        <f>E12+E176+E215+E465+E494</f>
        <v>695613.05612999992</v>
      </c>
      <c r="F11" s="29">
        <f>F12+F176+F215+F465+F494</f>
        <v>696665.79840848222</v>
      </c>
      <c r="G11" s="29">
        <f>G12+G176+G215+G465+G494</f>
        <v>1929.7625299999918</v>
      </c>
      <c r="H11" s="29">
        <f t="shared" ref="H11:AJ11" si="4">H12+H176+H215+H465+H494</f>
        <v>0</v>
      </c>
      <c r="I11" s="29">
        <f t="shared" si="4"/>
        <v>1929.7625299999918</v>
      </c>
      <c r="J11" s="29">
        <f t="shared" si="4"/>
        <v>0</v>
      </c>
      <c r="K11" s="29">
        <f t="shared" si="4"/>
        <v>877.02036999999996</v>
      </c>
      <c r="L11" s="29">
        <f t="shared" si="4"/>
        <v>0</v>
      </c>
      <c r="M11" s="29">
        <f t="shared" si="4"/>
        <v>877.02036999999996</v>
      </c>
      <c r="N11" s="29">
        <f t="shared" si="4"/>
        <v>0</v>
      </c>
      <c r="O11" s="29">
        <f t="shared" si="4"/>
        <v>2271596.1</v>
      </c>
      <c r="P11" s="29">
        <f t="shared" si="4"/>
        <v>326221.90000000002</v>
      </c>
      <c r="Q11" s="29">
        <f t="shared" si="4"/>
        <v>1945374.2000000004</v>
      </c>
      <c r="R11" s="29">
        <f t="shared" si="4"/>
        <v>0</v>
      </c>
      <c r="S11" s="29">
        <f t="shared" si="4"/>
        <v>359153.51399999997</v>
      </c>
      <c r="T11" s="29">
        <f t="shared" si="4"/>
        <v>36061.553939999998</v>
      </c>
      <c r="U11" s="29">
        <f t="shared" si="4"/>
        <v>323091.96005999995</v>
      </c>
      <c r="V11" s="29">
        <f t="shared" si="4"/>
        <v>0</v>
      </c>
      <c r="W11" s="29">
        <f t="shared" si="4"/>
        <v>402583.01694</v>
      </c>
      <c r="X11" s="29">
        <f t="shared" si="4"/>
        <v>53695.30992</v>
      </c>
      <c r="Y11" s="29">
        <f t="shared" si="4"/>
        <v>348887.70701999997</v>
      </c>
      <c r="Z11" s="29">
        <f t="shared" si="4"/>
        <v>0</v>
      </c>
      <c r="AA11" s="34">
        <f t="shared" si="4"/>
        <v>45303.182660000013</v>
      </c>
      <c r="AB11" s="29">
        <f t="shared" si="4"/>
        <v>17633.755980000002</v>
      </c>
      <c r="AC11" s="29">
        <f t="shared" si="4"/>
        <v>27669.426680000011</v>
      </c>
      <c r="AD11" s="29">
        <f t="shared" si="4"/>
        <v>0</v>
      </c>
      <c r="AE11" s="29">
        <f t="shared" si="4"/>
        <v>820.93755999999985</v>
      </c>
      <c r="AF11" s="29">
        <f t="shared" si="4"/>
        <v>0</v>
      </c>
      <c r="AG11" s="29">
        <f t="shared" si="4"/>
        <v>820.93755999999985</v>
      </c>
      <c r="AH11" s="29">
        <f t="shared" si="4"/>
        <v>0</v>
      </c>
      <c r="AI11" s="29">
        <f t="shared" si="4"/>
        <v>93.869999999999976</v>
      </c>
      <c r="AJ11" s="29">
        <f t="shared" si="4"/>
        <v>13.350000000000001</v>
      </c>
      <c r="AL11" s="12">
        <f t="shared" si="1"/>
        <v>0</v>
      </c>
      <c r="AM11" s="35">
        <f t="shared" ref="AM11:AM16" si="5">G11+W11-K11-S11</f>
        <v>44482.245100000058</v>
      </c>
      <c r="AN11" s="35">
        <f t="shared" si="2"/>
        <v>44482.245100000015</v>
      </c>
      <c r="AO11" s="12">
        <f t="shared" si="3"/>
        <v>0</v>
      </c>
      <c r="AQ11" s="9"/>
    </row>
    <row r="12" spans="1:43" ht="27" x14ac:dyDescent="0.2">
      <c r="A12" s="26"/>
      <c r="B12" s="36" t="s">
        <v>36</v>
      </c>
      <c r="C12" s="29">
        <f>C13+C146</f>
        <v>1191511.1221584822</v>
      </c>
      <c r="D12" s="29">
        <f>D13+D146</f>
        <v>55526.135930000004</v>
      </c>
      <c r="E12" s="29">
        <f>E13+E146</f>
        <v>142486.85774000001</v>
      </c>
      <c r="F12" s="29">
        <f>F13+F146</f>
        <v>141902.29300848232</v>
      </c>
      <c r="G12" s="29">
        <f t="shared" ref="G12:AJ12" si="6">G13+G146</f>
        <v>30.078380000006291</v>
      </c>
      <c r="H12" s="29">
        <f t="shared" si="6"/>
        <v>0</v>
      </c>
      <c r="I12" s="29">
        <f t="shared" si="6"/>
        <v>30.078380000006291</v>
      </c>
      <c r="J12" s="29">
        <f t="shared" si="6"/>
        <v>0</v>
      </c>
      <c r="K12" s="29">
        <f t="shared" si="6"/>
        <v>614.64311999999995</v>
      </c>
      <c r="L12" s="29">
        <f t="shared" si="6"/>
        <v>0</v>
      </c>
      <c r="M12" s="29">
        <f t="shared" si="6"/>
        <v>614.64311999999995</v>
      </c>
      <c r="N12" s="29">
        <f t="shared" si="6"/>
        <v>0</v>
      </c>
      <c r="O12" s="29">
        <f t="shared" si="6"/>
        <v>407028.4</v>
      </c>
      <c r="P12" s="29">
        <f t="shared" si="6"/>
        <v>58307.199999999997</v>
      </c>
      <c r="Q12" s="29">
        <f t="shared" si="6"/>
        <v>348721.2</v>
      </c>
      <c r="R12" s="29">
        <f t="shared" si="6"/>
        <v>0</v>
      </c>
      <c r="S12" s="29">
        <f t="shared" si="6"/>
        <v>37531.712110000008</v>
      </c>
      <c r="T12" s="29">
        <f t="shared" si="6"/>
        <v>0</v>
      </c>
      <c r="U12" s="29">
        <f t="shared" si="6"/>
        <v>37531.712110000008</v>
      </c>
      <c r="V12" s="29">
        <f t="shared" si="6"/>
        <v>0</v>
      </c>
      <c r="W12" s="29">
        <f t="shared" si="6"/>
        <v>40207.386830000003</v>
      </c>
      <c r="X12" s="29">
        <f t="shared" si="6"/>
        <v>0</v>
      </c>
      <c r="Y12" s="29">
        <f t="shared" si="6"/>
        <v>40207.386830000003</v>
      </c>
      <c r="Z12" s="29">
        <f t="shared" si="6"/>
        <v>0</v>
      </c>
      <c r="AA12" s="29">
        <f t="shared" si="6"/>
        <v>2705.7531000000054</v>
      </c>
      <c r="AB12" s="29">
        <f t="shared" si="6"/>
        <v>0</v>
      </c>
      <c r="AC12" s="29">
        <f t="shared" si="6"/>
        <v>2705.7531000000054</v>
      </c>
      <c r="AD12" s="29">
        <f t="shared" si="6"/>
        <v>0</v>
      </c>
      <c r="AE12" s="29">
        <f t="shared" si="6"/>
        <v>614.64311999999995</v>
      </c>
      <c r="AF12" s="29">
        <f t="shared" si="6"/>
        <v>0</v>
      </c>
      <c r="AG12" s="29">
        <f t="shared" si="6"/>
        <v>614.64311999999995</v>
      </c>
      <c r="AH12" s="29">
        <f t="shared" si="6"/>
        <v>0</v>
      </c>
      <c r="AI12" s="29">
        <f t="shared" si="6"/>
        <v>93.869999999999976</v>
      </c>
      <c r="AJ12" s="29">
        <f t="shared" si="6"/>
        <v>13.350000000000001</v>
      </c>
      <c r="AL12" s="12">
        <f t="shared" si="1"/>
        <v>-4.5474735088646412E-12</v>
      </c>
      <c r="AM12" s="35">
        <f t="shared" si="5"/>
        <v>2091.1099800000011</v>
      </c>
      <c r="AN12" s="35">
        <f t="shared" si="2"/>
        <v>2091.1099800000056</v>
      </c>
      <c r="AO12" s="12">
        <f t="shared" si="3"/>
        <v>-4.5474735088646412E-12</v>
      </c>
      <c r="AQ12" s="9"/>
    </row>
    <row r="13" spans="1:43" ht="54" x14ac:dyDescent="0.2">
      <c r="A13" s="26"/>
      <c r="B13" s="37" t="s">
        <v>37</v>
      </c>
      <c r="C13" s="29">
        <f>C14</f>
        <v>231892.70155848234</v>
      </c>
      <c r="D13" s="29">
        <f t="shared" ref="C13:F14" si="7">D14</f>
        <v>40185.81523</v>
      </c>
      <c r="E13" s="29">
        <f t="shared" si="7"/>
        <v>48362.860619999992</v>
      </c>
      <c r="F13" s="29">
        <f t="shared" si="7"/>
        <v>48392.860618482322</v>
      </c>
      <c r="G13" s="29">
        <f>G14</f>
        <v>30</v>
      </c>
      <c r="H13" s="29">
        <f t="shared" ref="H13:AJ14" si="8">H14</f>
        <v>0</v>
      </c>
      <c r="I13" s="29">
        <f t="shared" si="8"/>
        <v>30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9">
        <f t="shared" si="8"/>
        <v>0</v>
      </c>
      <c r="N13" s="29">
        <f t="shared" si="8"/>
        <v>0</v>
      </c>
      <c r="O13" s="29">
        <f t="shared" si="8"/>
        <v>153221</v>
      </c>
      <c r="P13" s="29">
        <f t="shared" si="8"/>
        <v>0</v>
      </c>
      <c r="Q13" s="29">
        <f t="shared" si="8"/>
        <v>153221</v>
      </c>
      <c r="R13" s="29">
        <f t="shared" si="8"/>
        <v>0</v>
      </c>
      <c r="S13" s="29">
        <f t="shared" si="8"/>
        <v>37471.712110000008</v>
      </c>
      <c r="T13" s="29">
        <f t="shared" si="8"/>
        <v>0</v>
      </c>
      <c r="U13" s="29">
        <f t="shared" si="8"/>
        <v>37471.712110000008</v>
      </c>
      <c r="V13" s="29">
        <f t="shared" si="8"/>
        <v>0</v>
      </c>
      <c r="W13" s="29">
        <f t="shared" si="8"/>
        <v>40147.386830000003</v>
      </c>
      <c r="X13" s="29">
        <f t="shared" si="8"/>
        <v>0</v>
      </c>
      <c r="Y13" s="29">
        <f t="shared" si="8"/>
        <v>40147.386830000003</v>
      </c>
      <c r="Z13" s="29">
        <f t="shared" si="8"/>
        <v>0</v>
      </c>
      <c r="AA13" s="29">
        <f t="shared" si="8"/>
        <v>2705.6747199999991</v>
      </c>
      <c r="AB13" s="29">
        <f t="shared" si="8"/>
        <v>0</v>
      </c>
      <c r="AC13" s="29">
        <f t="shared" si="8"/>
        <v>2705.6747199999991</v>
      </c>
      <c r="AD13" s="29">
        <f t="shared" si="8"/>
        <v>0</v>
      </c>
      <c r="AE13" s="29">
        <f t="shared" si="8"/>
        <v>0</v>
      </c>
      <c r="AF13" s="29">
        <f t="shared" si="8"/>
        <v>0</v>
      </c>
      <c r="AG13" s="29">
        <f t="shared" si="8"/>
        <v>0</v>
      </c>
      <c r="AH13" s="29">
        <f t="shared" si="8"/>
        <v>0</v>
      </c>
      <c r="AI13" s="29">
        <f t="shared" si="8"/>
        <v>93.869999999999976</v>
      </c>
      <c r="AJ13" s="29">
        <f t="shared" si="8"/>
        <v>13.350000000000001</v>
      </c>
      <c r="AL13" s="12">
        <f t="shared" si="1"/>
        <v>-3.637978807091713E-12</v>
      </c>
      <c r="AM13" s="35">
        <f t="shared" si="5"/>
        <v>2705.6747199999954</v>
      </c>
      <c r="AN13" s="35">
        <f t="shared" si="2"/>
        <v>2705.6747199999991</v>
      </c>
      <c r="AO13" s="12">
        <f t="shared" si="3"/>
        <v>-3.637978807091713E-12</v>
      </c>
      <c r="AQ13" s="9"/>
    </row>
    <row r="14" spans="1:43" ht="86.25" customHeight="1" x14ac:dyDescent="0.2">
      <c r="A14" s="26"/>
      <c r="B14" s="38" t="s">
        <v>38</v>
      </c>
      <c r="C14" s="39">
        <f t="shared" si="7"/>
        <v>231892.70155848234</v>
      </c>
      <c r="D14" s="39">
        <f t="shared" si="7"/>
        <v>40185.81523</v>
      </c>
      <c r="E14" s="39">
        <f t="shared" si="7"/>
        <v>48362.860619999992</v>
      </c>
      <c r="F14" s="39">
        <f t="shared" si="7"/>
        <v>48392.860618482322</v>
      </c>
      <c r="G14" s="39">
        <f>G15</f>
        <v>30</v>
      </c>
      <c r="H14" s="39">
        <f t="shared" si="8"/>
        <v>0</v>
      </c>
      <c r="I14" s="39">
        <f t="shared" si="8"/>
        <v>30</v>
      </c>
      <c r="J14" s="39">
        <f t="shared" si="8"/>
        <v>0</v>
      </c>
      <c r="K14" s="39">
        <f t="shared" si="8"/>
        <v>0</v>
      </c>
      <c r="L14" s="39">
        <f t="shared" si="8"/>
        <v>0</v>
      </c>
      <c r="M14" s="39">
        <f t="shared" si="8"/>
        <v>0</v>
      </c>
      <c r="N14" s="39">
        <f t="shared" si="8"/>
        <v>0</v>
      </c>
      <c r="O14" s="39">
        <f t="shared" si="8"/>
        <v>153221</v>
      </c>
      <c r="P14" s="39">
        <f t="shared" si="8"/>
        <v>0</v>
      </c>
      <c r="Q14" s="39">
        <f t="shared" si="8"/>
        <v>153221</v>
      </c>
      <c r="R14" s="39">
        <f t="shared" si="8"/>
        <v>0</v>
      </c>
      <c r="S14" s="39">
        <f t="shared" si="8"/>
        <v>37471.712110000008</v>
      </c>
      <c r="T14" s="39">
        <f t="shared" si="8"/>
        <v>0</v>
      </c>
      <c r="U14" s="39">
        <f t="shared" si="8"/>
        <v>37471.712110000008</v>
      </c>
      <c r="V14" s="39">
        <f t="shared" si="8"/>
        <v>0</v>
      </c>
      <c r="W14" s="39">
        <f t="shared" si="8"/>
        <v>40147.386830000003</v>
      </c>
      <c r="X14" s="39">
        <f t="shared" si="8"/>
        <v>0</v>
      </c>
      <c r="Y14" s="39">
        <f t="shared" si="8"/>
        <v>40147.386830000003</v>
      </c>
      <c r="Z14" s="39">
        <f t="shared" si="8"/>
        <v>0</v>
      </c>
      <c r="AA14" s="39">
        <f t="shared" si="8"/>
        <v>2705.6747199999991</v>
      </c>
      <c r="AB14" s="39">
        <f t="shared" si="8"/>
        <v>0</v>
      </c>
      <c r="AC14" s="39">
        <f t="shared" si="8"/>
        <v>2705.6747199999991</v>
      </c>
      <c r="AD14" s="39">
        <f t="shared" si="8"/>
        <v>0</v>
      </c>
      <c r="AE14" s="39">
        <f t="shared" si="8"/>
        <v>0</v>
      </c>
      <c r="AF14" s="39">
        <f t="shared" si="8"/>
        <v>0</v>
      </c>
      <c r="AG14" s="39">
        <f t="shared" si="8"/>
        <v>0</v>
      </c>
      <c r="AH14" s="39">
        <f t="shared" si="8"/>
        <v>0</v>
      </c>
      <c r="AI14" s="39">
        <f t="shared" si="8"/>
        <v>93.869999999999976</v>
      </c>
      <c r="AJ14" s="39">
        <f t="shared" si="8"/>
        <v>13.350000000000001</v>
      </c>
      <c r="AL14" s="12">
        <f t="shared" si="1"/>
        <v>-3.637978807091713E-12</v>
      </c>
      <c r="AM14" s="35">
        <f t="shared" si="5"/>
        <v>2705.6747199999954</v>
      </c>
      <c r="AN14" s="35">
        <f t="shared" si="2"/>
        <v>2705.6747199999991</v>
      </c>
      <c r="AO14" s="12">
        <f t="shared" si="3"/>
        <v>-3.637978807091713E-12</v>
      </c>
      <c r="AQ14" s="9"/>
    </row>
    <row r="15" spans="1:43" ht="48" customHeight="1" x14ac:dyDescent="0.2">
      <c r="A15" s="26"/>
      <c r="B15" s="38" t="s">
        <v>39</v>
      </c>
      <c r="C15" s="39">
        <f>C16+C21+C26+C31+C36+C41+C46+C51+C56+C61+C66+C71+C76+C81+C86+C91+C96+C101+C106+C111+C116+C121+C126+C131+C136+C141</f>
        <v>231892.70155848234</v>
      </c>
      <c r="D15" s="39">
        <f t="shared" ref="D15:AJ15" si="9">D16+D21+D26+D31+D36+D41+D46+D51+D56+D61+D66+D71+D76+D81+D86+D91+D96+D101+D106+D111+D116+D121+D126+D131+D136+D141</f>
        <v>40185.81523</v>
      </c>
      <c r="E15" s="39">
        <f t="shared" si="9"/>
        <v>48362.860619999992</v>
      </c>
      <c r="F15" s="39">
        <f t="shared" si="9"/>
        <v>48392.860618482322</v>
      </c>
      <c r="G15" s="39">
        <f t="shared" si="9"/>
        <v>30</v>
      </c>
      <c r="H15" s="39">
        <f t="shared" si="9"/>
        <v>0</v>
      </c>
      <c r="I15" s="39">
        <f t="shared" si="9"/>
        <v>30</v>
      </c>
      <c r="J15" s="39">
        <f t="shared" si="9"/>
        <v>0</v>
      </c>
      <c r="K15" s="39">
        <f t="shared" si="9"/>
        <v>0</v>
      </c>
      <c r="L15" s="39">
        <f t="shared" si="9"/>
        <v>0</v>
      </c>
      <c r="M15" s="39">
        <f t="shared" si="9"/>
        <v>0</v>
      </c>
      <c r="N15" s="39">
        <f t="shared" si="9"/>
        <v>0</v>
      </c>
      <c r="O15" s="39">
        <f t="shared" si="9"/>
        <v>153221</v>
      </c>
      <c r="P15" s="39">
        <f t="shared" si="9"/>
        <v>0</v>
      </c>
      <c r="Q15" s="39">
        <f t="shared" si="9"/>
        <v>153221</v>
      </c>
      <c r="R15" s="39">
        <f t="shared" si="9"/>
        <v>0</v>
      </c>
      <c r="S15" s="39">
        <f t="shared" si="9"/>
        <v>37471.712110000008</v>
      </c>
      <c r="T15" s="39">
        <f t="shared" si="9"/>
        <v>0</v>
      </c>
      <c r="U15" s="39">
        <f t="shared" si="9"/>
        <v>37471.712110000008</v>
      </c>
      <c r="V15" s="39">
        <f t="shared" si="9"/>
        <v>0</v>
      </c>
      <c r="W15" s="39">
        <f t="shared" si="9"/>
        <v>40147.386830000003</v>
      </c>
      <c r="X15" s="39">
        <f t="shared" si="9"/>
        <v>0</v>
      </c>
      <c r="Y15" s="39">
        <f t="shared" si="9"/>
        <v>40147.386830000003</v>
      </c>
      <c r="Z15" s="39">
        <f t="shared" si="9"/>
        <v>0</v>
      </c>
      <c r="AA15" s="39">
        <f t="shared" si="9"/>
        <v>2705.6747199999991</v>
      </c>
      <c r="AB15" s="39">
        <f t="shared" si="9"/>
        <v>0</v>
      </c>
      <c r="AC15" s="39">
        <f t="shared" si="9"/>
        <v>2705.6747199999991</v>
      </c>
      <c r="AD15" s="39">
        <f t="shared" si="9"/>
        <v>0</v>
      </c>
      <c r="AE15" s="39">
        <f t="shared" si="9"/>
        <v>0</v>
      </c>
      <c r="AF15" s="39">
        <f t="shared" si="9"/>
        <v>0</v>
      </c>
      <c r="AG15" s="39">
        <f t="shared" si="9"/>
        <v>0</v>
      </c>
      <c r="AH15" s="39">
        <f t="shared" si="9"/>
        <v>0</v>
      </c>
      <c r="AI15" s="39">
        <f t="shared" si="9"/>
        <v>93.869999999999976</v>
      </c>
      <c r="AJ15" s="39">
        <f t="shared" si="9"/>
        <v>13.350000000000001</v>
      </c>
      <c r="AL15" s="12">
        <f t="shared" si="1"/>
        <v>-3.637978807091713E-12</v>
      </c>
      <c r="AM15" s="35">
        <f t="shared" si="5"/>
        <v>2705.6747199999954</v>
      </c>
      <c r="AN15" s="35">
        <f t="shared" si="2"/>
        <v>2705.6747199999991</v>
      </c>
      <c r="AO15" s="12">
        <f t="shared" si="3"/>
        <v>-3.637978807091713E-12</v>
      </c>
      <c r="AQ15" s="9"/>
    </row>
    <row r="16" spans="1:43" ht="84.75" customHeight="1" x14ac:dyDescent="0.2">
      <c r="A16" s="40">
        <v>1</v>
      </c>
      <c r="B16" s="41" t="s">
        <v>40</v>
      </c>
      <c r="C16" s="42">
        <v>8333.1559700000016</v>
      </c>
      <c r="D16" s="42">
        <f>SUM(D17:D20)</f>
        <v>1550.9355499999999</v>
      </c>
      <c r="E16" s="42">
        <v>1550.9355499999999</v>
      </c>
      <c r="F16" s="42">
        <v>1550.9355499999999</v>
      </c>
      <c r="G16" s="43">
        <f t="shared" ref="G16:G79" si="10">H16+I16+J16</f>
        <v>0</v>
      </c>
      <c r="H16" s="43"/>
      <c r="I16" s="43"/>
      <c r="J16" s="43"/>
      <c r="K16" s="43">
        <f t="shared" ref="K16:K79" si="11">L16+M16+N16</f>
        <v>0</v>
      </c>
      <c r="L16" s="43"/>
      <c r="M16" s="43"/>
      <c r="N16" s="43"/>
      <c r="O16" s="43">
        <f t="shared" ref="O16:O79" si="12">P16+Q16+R16</f>
        <v>7400</v>
      </c>
      <c r="P16" s="42">
        <v>0</v>
      </c>
      <c r="Q16" s="42">
        <v>7400</v>
      </c>
      <c r="R16" s="42">
        <v>0</v>
      </c>
      <c r="S16" s="29">
        <f>T16+U16+V16</f>
        <v>5712.8980300000003</v>
      </c>
      <c r="T16" s="28">
        <v>0</v>
      </c>
      <c r="U16" s="28">
        <v>5712.8980300000003</v>
      </c>
      <c r="V16" s="28">
        <v>0</v>
      </c>
      <c r="W16" s="43">
        <f>X16+Y16+Z16</f>
        <v>5942.3496500000001</v>
      </c>
      <c r="X16" s="42">
        <v>0</v>
      </c>
      <c r="Y16" s="42">
        <v>5942.3496500000001</v>
      </c>
      <c r="Z16" s="42">
        <v>0</v>
      </c>
      <c r="AA16" s="29">
        <f>AB16+AC16+AD16</f>
        <v>229.45161999999982</v>
      </c>
      <c r="AB16" s="28">
        <f t="shared" ref="AB16:AD31" si="13">X16+H16-L16-(T16-AF16)</f>
        <v>0</v>
      </c>
      <c r="AC16" s="29">
        <f t="shared" si="13"/>
        <v>229.45161999999982</v>
      </c>
      <c r="AD16" s="44">
        <f t="shared" si="13"/>
        <v>0</v>
      </c>
      <c r="AE16" s="43">
        <f t="shared" ref="AE16:AE79" si="14">AF16+AG16+AH16</f>
        <v>0</v>
      </c>
      <c r="AF16" s="42"/>
      <c r="AG16" s="43"/>
      <c r="AH16" s="45"/>
      <c r="AI16" s="43">
        <v>12.96</v>
      </c>
      <c r="AJ16" s="46"/>
      <c r="AL16" s="12">
        <f t="shared" si="1"/>
        <v>0</v>
      </c>
      <c r="AM16" s="35">
        <f t="shared" si="5"/>
        <v>229.45161999999982</v>
      </c>
      <c r="AN16" s="35">
        <f t="shared" si="2"/>
        <v>229.45161999999982</v>
      </c>
      <c r="AO16" s="12">
        <f t="shared" si="3"/>
        <v>0</v>
      </c>
      <c r="AQ16" s="9"/>
    </row>
    <row r="17" spans="1:43" ht="19.899999999999999" customHeight="1" x14ac:dyDescent="0.2">
      <c r="A17" s="40"/>
      <c r="B17" s="47" t="s">
        <v>41</v>
      </c>
      <c r="C17" s="48">
        <v>1492</v>
      </c>
      <c r="D17" s="48">
        <f>C17</f>
        <v>1492</v>
      </c>
      <c r="E17" s="48">
        <v>1492</v>
      </c>
      <c r="F17" s="48">
        <v>1492</v>
      </c>
      <c r="G17" s="49">
        <f t="shared" si="10"/>
        <v>0</v>
      </c>
      <c r="H17" s="49"/>
      <c r="I17" s="49"/>
      <c r="J17" s="49"/>
      <c r="K17" s="49">
        <f t="shared" si="11"/>
        <v>0</v>
      </c>
      <c r="L17" s="48"/>
      <c r="M17" s="48"/>
      <c r="N17" s="48"/>
      <c r="O17" s="49">
        <f t="shared" si="12"/>
        <v>0</v>
      </c>
      <c r="P17" s="48">
        <v>0</v>
      </c>
      <c r="Q17" s="48">
        <v>0</v>
      </c>
      <c r="R17" s="48">
        <v>0</v>
      </c>
      <c r="S17" s="49">
        <v>0</v>
      </c>
      <c r="T17" s="48"/>
      <c r="U17" s="48"/>
      <c r="V17" s="48"/>
      <c r="W17" s="49">
        <v>0</v>
      </c>
      <c r="X17" s="48"/>
      <c r="Y17" s="48"/>
      <c r="Z17" s="48"/>
      <c r="AA17" s="29">
        <f>AB17+AC17+AD17</f>
        <v>0</v>
      </c>
      <c r="AB17" s="48">
        <f t="shared" si="13"/>
        <v>0</v>
      </c>
      <c r="AC17" s="49">
        <f t="shared" si="13"/>
        <v>0</v>
      </c>
      <c r="AD17" s="50">
        <f t="shared" si="13"/>
        <v>0</v>
      </c>
      <c r="AE17" s="49">
        <f t="shared" si="14"/>
        <v>0</v>
      </c>
      <c r="AF17" s="48"/>
      <c r="AG17" s="49"/>
      <c r="AH17" s="50"/>
      <c r="AI17" s="49"/>
      <c r="AJ17" s="49"/>
      <c r="AM17" s="35"/>
      <c r="AN17" s="35"/>
      <c r="AO17" s="12"/>
      <c r="AQ17" s="9"/>
    </row>
    <row r="18" spans="1:43" ht="19.899999999999999" customHeight="1" x14ac:dyDescent="0.2">
      <c r="A18" s="40"/>
      <c r="B18" s="47" t="s">
        <v>42</v>
      </c>
      <c r="C18" s="48">
        <v>6375.2884400000003</v>
      </c>
      <c r="D18" s="48"/>
      <c r="E18" s="48">
        <v>0</v>
      </c>
      <c r="F18" s="48">
        <v>0</v>
      </c>
      <c r="G18" s="49">
        <f t="shared" si="10"/>
        <v>0</v>
      </c>
      <c r="H18" s="49"/>
      <c r="I18" s="49"/>
      <c r="J18" s="49"/>
      <c r="K18" s="49">
        <f t="shared" si="11"/>
        <v>0</v>
      </c>
      <c r="L18" s="48"/>
      <c r="M18" s="48"/>
      <c r="N18" s="48"/>
      <c r="O18" s="49">
        <f t="shared" si="12"/>
        <v>6375.2884400000003</v>
      </c>
      <c r="P18" s="48">
        <v>0</v>
      </c>
      <c r="Q18" s="48">
        <v>6375.2884400000003</v>
      </c>
      <c r="R18" s="48">
        <v>0</v>
      </c>
      <c r="S18" s="49">
        <v>5712.8980300000003</v>
      </c>
      <c r="T18" s="48"/>
      <c r="U18" s="48">
        <v>5712.8980300000003</v>
      </c>
      <c r="V18" s="48"/>
      <c r="W18" s="49">
        <v>5712.8980300000003</v>
      </c>
      <c r="X18" s="48"/>
      <c r="Y18" s="48">
        <v>5712.8980300000003</v>
      </c>
      <c r="Z18" s="48"/>
      <c r="AA18" s="29">
        <f>AB18+AC18+AD18</f>
        <v>0</v>
      </c>
      <c r="AB18" s="48">
        <f t="shared" si="13"/>
        <v>0</v>
      </c>
      <c r="AC18" s="49">
        <f t="shared" si="13"/>
        <v>0</v>
      </c>
      <c r="AD18" s="50">
        <f t="shared" si="13"/>
        <v>0</v>
      </c>
      <c r="AE18" s="49">
        <f t="shared" si="14"/>
        <v>0</v>
      </c>
      <c r="AF18" s="48"/>
      <c r="AG18" s="49"/>
      <c r="AH18" s="50"/>
      <c r="AI18" s="49"/>
      <c r="AJ18" s="49"/>
      <c r="AM18" s="35"/>
      <c r="AN18" s="35"/>
      <c r="AO18" s="12"/>
      <c r="AQ18" s="9"/>
    </row>
    <row r="19" spans="1:43" ht="19.899999999999999" customHeight="1" x14ac:dyDescent="0.2">
      <c r="A19" s="40"/>
      <c r="B19" s="47" t="s">
        <v>43</v>
      </c>
      <c r="C19" s="48">
        <v>0</v>
      </c>
      <c r="D19" s="48"/>
      <c r="E19" s="48">
        <v>0</v>
      </c>
      <c r="F19" s="48">
        <v>0</v>
      </c>
      <c r="G19" s="49">
        <f t="shared" si="10"/>
        <v>0</v>
      </c>
      <c r="H19" s="49"/>
      <c r="I19" s="49"/>
      <c r="J19" s="49"/>
      <c r="K19" s="49">
        <f t="shared" si="11"/>
        <v>0</v>
      </c>
      <c r="L19" s="48"/>
      <c r="M19" s="48"/>
      <c r="N19" s="48"/>
      <c r="O19" s="49">
        <f t="shared" si="12"/>
        <v>0</v>
      </c>
      <c r="P19" s="48">
        <v>0</v>
      </c>
      <c r="Q19" s="48">
        <v>0</v>
      </c>
      <c r="R19" s="48">
        <v>0</v>
      </c>
      <c r="S19" s="49">
        <v>0</v>
      </c>
      <c r="T19" s="48"/>
      <c r="U19" s="48"/>
      <c r="V19" s="48"/>
      <c r="W19" s="49">
        <v>0</v>
      </c>
      <c r="X19" s="48"/>
      <c r="Y19" s="48"/>
      <c r="Z19" s="48"/>
      <c r="AA19" s="29">
        <f>AB19+AC19+AD19</f>
        <v>0</v>
      </c>
      <c r="AB19" s="48">
        <f t="shared" si="13"/>
        <v>0</v>
      </c>
      <c r="AC19" s="49">
        <f t="shared" si="13"/>
        <v>0</v>
      </c>
      <c r="AD19" s="50">
        <f t="shared" si="13"/>
        <v>0</v>
      </c>
      <c r="AE19" s="49">
        <f t="shared" si="14"/>
        <v>0</v>
      </c>
      <c r="AF19" s="48"/>
      <c r="AG19" s="49"/>
      <c r="AH19" s="50"/>
      <c r="AI19" s="49"/>
      <c r="AJ19" s="49"/>
      <c r="AM19" s="35"/>
      <c r="AN19" s="35"/>
      <c r="AO19" s="12"/>
      <c r="AQ19" s="9"/>
    </row>
    <row r="20" spans="1:43" ht="19.899999999999999" customHeight="1" x14ac:dyDescent="0.2">
      <c r="A20" s="40"/>
      <c r="B20" s="47" t="s">
        <v>44</v>
      </c>
      <c r="C20" s="48">
        <v>465.86752999999999</v>
      </c>
      <c r="D20" s="48">
        <v>58.935549999999999</v>
      </c>
      <c r="E20" s="48">
        <v>58.935549999999999</v>
      </c>
      <c r="F20" s="48">
        <v>58.935549999999999</v>
      </c>
      <c r="G20" s="49">
        <f t="shared" si="10"/>
        <v>0</v>
      </c>
      <c r="H20" s="49"/>
      <c r="I20" s="49"/>
      <c r="J20" s="49"/>
      <c r="K20" s="49">
        <f t="shared" si="11"/>
        <v>0</v>
      </c>
      <c r="L20" s="48"/>
      <c r="M20" s="48"/>
      <c r="N20" s="48"/>
      <c r="O20" s="49">
        <f t="shared" si="12"/>
        <v>1024.7115600000002</v>
      </c>
      <c r="P20" s="48">
        <v>0</v>
      </c>
      <c r="Q20" s="48">
        <v>1024.7115600000002</v>
      </c>
      <c r="R20" s="48">
        <v>0</v>
      </c>
      <c r="S20" s="49">
        <v>0</v>
      </c>
      <c r="T20" s="48"/>
      <c r="U20" s="48"/>
      <c r="V20" s="48"/>
      <c r="W20" s="49">
        <v>229.45161999999999</v>
      </c>
      <c r="X20" s="48">
        <f>X16-SUM(X17:X19)</f>
        <v>0</v>
      </c>
      <c r="Y20" s="48">
        <f>Y16-SUM(Y17:Y19)</f>
        <v>229.45161999999982</v>
      </c>
      <c r="Z20" s="48">
        <f>Z16-SUM(Z17:Z19)</f>
        <v>0</v>
      </c>
      <c r="AA20" s="29">
        <f>AB20+AC20+AD20</f>
        <v>229.45161999999982</v>
      </c>
      <c r="AB20" s="48">
        <f t="shared" si="13"/>
        <v>0</v>
      </c>
      <c r="AC20" s="49">
        <f t="shared" si="13"/>
        <v>229.45161999999982</v>
      </c>
      <c r="AD20" s="50">
        <f t="shared" si="13"/>
        <v>0</v>
      </c>
      <c r="AE20" s="49">
        <f t="shared" si="14"/>
        <v>0</v>
      </c>
      <c r="AF20" s="48"/>
      <c r="AG20" s="49"/>
      <c r="AH20" s="50"/>
      <c r="AI20" s="49"/>
      <c r="AJ20" s="49"/>
      <c r="AM20" s="35"/>
      <c r="AN20" s="35"/>
      <c r="AO20" s="12"/>
      <c r="AQ20" s="9"/>
    </row>
    <row r="21" spans="1:43" ht="72" customHeight="1" x14ac:dyDescent="0.2">
      <c r="A21" s="40">
        <v>2</v>
      </c>
      <c r="B21" s="41" t="s">
        <v>45</v>
      </c>
      <c r="C21" s="42">
        <v>18378.935419999994</v>
      </c>
      <c r="D21" s="42">
        <f>SUM(D22:D25)</f>
        <v>1737.0062399999999</v>
      </c>
      <c r="E21" s="42">
        <v>1737.0062399999999</v>
      </c>
      <c r="F21" s="42">
        <v>1737.0062399999999</v>
      </c>
      <c r="G21" s="43">
        <f t="shared" si="10"/>
        <v>0</v>
      </c>
      <c r="H21" s="43"/>
      <c r="I21" s="43"/>
      <c r="J21" s="43"/>
      <c r="K21" s="43">
        <f t="shared" si="11"/>
        <v>0</v>
      </c>
      <c r="L21" s="43"/>
      <c r="M21" s="43"/>
      <c r="N21" s="43"/>
      <c r="O21" s="43">
        <f t="shared" si="12"/>
        <v>18400</v>
      </c>
      <c r="P21" s="42">
        <v>0</v>
      </c>
      <c r="Q21" s="42">
        <v>18400</v>
      </c>
      <c r="R21" s="42">
        <v>0</v>
      </c>
      <c r="S21" s="29">
        <f>T21+U21+V21</f>
        <v>0</v>
      </c>
      <c r="T21" s="28">
        <v>0</v>
      </c>
      <c r="U21" s="28">
        <v>0</v>
      </c>
      <c r="V21" s="28">
        <v>0</v>
      </c>
      <c r="W21" s="43">
        <f>X21+Y21+Z21</f>
        <v>0</v>
      </c>
      <c r="X21" s="42">
        <v>0</v>
      </c>
      <c r="Y21" s="42">
        <v>0</v>
      </c>
      <c r="Z21" s="42">
        <v>0</v>
      </c>
      <c r="AA21" s="29">
        <f t="shared" ref="AA21:AA99" si="15">AB21+AC21+AD21</f>
        <v>0</v>
      </c>
      <c r="AB21" s="28">
        <f t="shared" si="13"/>
        <v>0</v>
      </c>
      <c r="AC21" s="29">
        <f t="shared" si="13"/>
        <v>0</v>
      </c>
      <c r="AD21" s="44">
        <f t="shared" si="13"/>
        <v>0</v>
      </c>
      <c r="AE21" s="43">
        <f t="shared" si="14"/>
        <v>0</v>
      </c>
      <c r="AF21" s="42"/>
      <c r="AG21" s="43"/>
      <c r="AH21" s="45"/>
      <c r="AI21" s="43"/>
      <c r="AJ21" s="43"/>
      <c r="AL21" s="12">
        <f>G21+W21-K21-S21-(AA21-AE21)</f>
        <v>0</v>
      </c>
      <c r="AM21" s="35">
        <f>G21+W21-K21-S21</f>
        <v>0</v>
      </c>
      <c r="AN21" s="35">
        <f t="shared" si="2"/>
        <v>0</v>
      </c>
      <c r="AO21" s="12">
        <f t="shared" si="3"/>
        <v>0</v>
      </c>
      <c r="AQ21" s="9"/>
    </row>
    <row r="22" spans="1:43" ht="19.899999999999999" customHeight="1" x14ac:dyDescent="0.2">
      <c r="A22" s="40"/>
      <c r="B22" s="47" t="s">
        <v>41</v>
      </c>
      <c r="C22" s="48">
        <v>1671</v>
      </c>
      <c r="D22" s="48">
        <f>C22</f>
        <v>1671</v>
      </c>
      <c r="E22" s="48">
        <v>1671</v>
      </c>
      <c r="F22" s="48">
        <v>1671</v>
      </c>
      <c r="G22" s="49">
        <f t="shared" si="10"/>
        <v>0</v>
      </c>
      <c r="H22" s="49"/>
      <c r="I22" s="49"/>
      <c r="J22" s="49"/>
      <c r="K22" s="49">
        <f t="shared" si="11"/>
        <v>0</v>
      </c>
      <c r="L22" s="48"/>
      <c r="M22" s="48"/>
      <c r="N22" s="48"/>
      <c r="O22" s="49">
        <f t="shared" si="12"/>
        <v>0</v>
      </c>
      <c r="P22" s="48">
        <v>0</v>
      </c>
      <c r="Q22" s="48">
        <v>0</v>
      </c>
      <c r="R22" s="48">
        <v>0</v>
      </c>
      <c r="S22" s="49">
        <v>0</v>
      </c>
      <c r="T22" s="48"/>
      <c r="U22" s="48"/>
      <c r="V22" s="48"/>
      <c r="W22" s="49">
        <v>0</v>
      </c>
      <c r="X22" s="48"/>
      <c r="Y22" s="48"/>
      <c r="Z22" s="48"/>
      <c r="AA22" s="29">
        <f t="shared" si="15"/>
        <v>0</v>
      </c>
      <c r="AB22" s="48">
        <f t="shared" si="13"/>
        <v>0</v>
      </c>
      <c r="AC22" s="49">
        <f t="shared" si="13"/>
        <v>0</v>
      </c>
      <c r="AD22" s="50">
        <f t="shared" si="13"/>
        <v>0</v>
      </c>
      <c r="AE22" s="49">
        <f t="shared" si="14"/>
        <v>0</v>
      </c>
      <c r="AF22" s="48"/>
      <c r="AG22" s="49"/>
      <c r="AH22" s="50"/>
      <c r="AI22" s="49"/>
      <c r="AJ22" s="49"/>
      <c r="AM22" s="35"/>
      <c r="AN22" s="35"/>
      <c r="AO22" s="12"/>
      <c r="AQ22" s="9"/>
    </row>
    <row r="23" spans="1:43" ht="19.899999999999999" customHeight="1" x14ac:dyDescent="0.2">
      <c r="A23" s="40"/>
      <c r="B23" s="47" t="s">
        <v>42</v>
      </c>
      <c r="C23" s="48">
        <v>15857.998</v>
      </c>
      <c r="D23" s="48"/>
      <c r="E23" s="48">
        <v>0</v>
      </c>
      <c r="F23" s="48">
        <v>0</v>
      </c>
      <c r="G23" s="49">
        <f t="shared" si="10"/>
        <v>0</v>
      </c>
      <c r="H23" s="49"/>
      <c r="I23" s="49"/>
      <c r="J23" s="49"/>
      <c r="K23" s="49">
        <f t="shared" si="11"/>
        <v>0</v>
      </c>
      <c r="L23" s="48"/>
      <c r="M23" s="48"/>
      <c r="N23" s="48"/>
      <c r="O23" s="49">
        <f t="shared" si="12"/>
        <v>15857.998</v>
      </c>
      <c r="P23" s="48">
        <v>0</v>
      </c>
      <c r="Q23" s="48">
        <v>15857.998</v>
      </c>
      <c r="R23" s="48">
        <v>0</v>
      </c>
      <c r="S23" s="49">
        <v>0</v>
      </c>
      <c r="T23" s="48"/>
      <c r="U23" s="48"/>
      <c r="V23" s="48"/>
      <c r="W23" s="49">
        <v>0</v>
      </c>
      <c r="X23" s="48"/>
      <c r="Y23" s="48"/>
      <c r="Z23" s="48"/>
      <c r="AA23" s="29">
        <f t="shared" si="15"/>
        <v>0</v>
      </c>
      <c r="AB23" s="48">
        <f t="shared" si="13"/>
        <v>0</v>
      </c>
      <c r="AC23" s="49">
        <f t="shared" si="13"/>
        <v>0</v>
      </c>
      <c r="AD23" s="50">
        <f t="shared" si="13"/>
        <v>0</v>
      </c>
      <c r="AE23" s="49">
        <f t="shared" si="14"/>
        <v>0</v>
      </c>
      <c r="AF23" s="48"/>
      <c r="AG23" s="49"/>
      <c r="AH23" s="50"/>
      <c r="AI23" s="49"/>
      <c r="AJ23" s="49"/>
      <c r="AM23" s="35"/>
      <c r="AN23" s="35"/>
      <c r="AO23" s="12"/>
      <c r="AQ23" s="9"/>
    </row>
    <row r="24" spans="1:43" ht="19.899999999999999" customHeight="1" x14ac:dyDescent="0.2">
      <c r="A24" s="40"/>
      <c r="B24" s="47" t="s">
        <v>43</v>
      </c>
      <c r="C24" s="48">
        <v>0</v>
      </c>
      <c r="D24" s="48"/>
      <c r="E24" s="48">
        <v>0</v>
      </c>
      <c r="F24" s="48">
        <v>0</v>
      </c>
      <c r="G24" s="49">
        <f t="shared" si="10"/>
        <v>0</v>
      </c>
      <c r="H24" s="49"/>
      <c r="I24" s="49"/>
      <c r="J24" s="49"/>
      <c r="K24" s="49">
        <f t="shared" si="11"/>
        <v>0</v>
      </c>
      <c r="L24" s="48"/>
      <c r="M24" s="48"/>
      <c r="N24" s="48"/>
      <c r="O24" s="49">
        <f t="shared" si="12"/>
        <v>0</v>
      </c>
      <c r="P24" s="48">
        <v>0</v>
      </c>
      <c r="Q24" s="48">
        <v>0</v>
      </c>
      <c r="R24" s="48">
        <v>0</v>
      </c>
      <c r="S24" s="49">
        <v>0</v>
      </c>
      <c r="T24" s="48"/>
      <c r="U24" s="48"/>
      <c r="V24" s="48"/>
      <c r="W24" s="49">
        <v>0</v>
      </c>
      <c r="X24" s="48"/>
      <c r="Y24" s="48"/>
      <c r="Z24" s="48"/>
      <c r="AA24" s="29">
        <f t="shared" si="15"/>
        <v>0</v>
      </c>
      <c r="AB24" s="48">
        <f t="shared" si="13"/>
        <v>0</v>
      </c>
      <c r="AC24" s="49">
        <f t="shared" si="13"/>
        <v>0</v>
      </c>
      <c r="AD24" s="50">
        <f t="shared" si="13"/>
        <v>0</v>
      </c>
      <c r="AE24" s="49">
        <f t="shared" si="14"/>
        <v>0</v>
      </c>
      <c r="AF24" s="48"/>
      <c r="AG24" s="49"/>
      <c r="AH24" s="50"/>
      <c r="AI24" s="49"/>
      <c r="AJ24" s="49"/>
      <c r="AM24" s="35"/>
      <c r="AN24" s="35"/>
      <c r="AO24" s="12"/>
      <c r="AQ24" s="9"/>
    </row>
    <row r="25" spans="1:43" ht="19.899999999999999" customHeight="1" x14ac:dyDescent="0.2">
      <c r="A25" s="40"/>
      <c r="B25" s="47" t="s">
        <v>44</v>
      </c>
      <c r="C25" s="48">
        <v>849.93741999999997</v>
      </c>
      <c r="D25" s="48">
        <v>66.006240000000005</v>
      </c>
      <c r="E25" s="48">
        <v>66.006240000000005</v>
      </c>
      <c r="F25" s="48">
        <v>66.006240000000005</v>
      </c>
      <c r="G25" s="49">
        <f t="shared" si="10"/>
        <v>0</v>
      </c>
      <c r="H25" s="49"/>
      <c r="I25" s="49"/>
      <c r="J25" s="49"/>
      <c r="K25" s="49">
        <f t="shared" si="11"/>
        <v>0</v>
      </c>
      <c r="L25" s="48"/>
      <c r="M25" s="48"/>
      <c r="N25" s="48"/>
      <c r="O25" s="49">
        <f t="shared" si="12"/>
        <v>2542.0020000000045</v>
      </c>
      <c r="P25" s="48">
        <v>0</v>
      </c>
      <c r="Q25" s="48">
        <v>2542.0020000000045</v>
      </c>
      <c r="R25" s="48">
        <v>0</v>
      </c>
      <c r="S25" s="49">
        <v>0</v>
      </c>
      <c r="T25" s="48"/>
      <c r="U25" s="48"/>
      <c r="V25" s="48"/>
      <c r="W25" s="49">
        <v>0</v>
      </c>
      <c r="X25" s="48">
        <f>X21-SUM(X22:X24)</f>
        <v>0</v>
      </c>
      <c r="Y25" s="48">
        <f>Y21-SUM(Y22:Y24)</f>
        <v>0</v>
      </c>
      <c r="Z25" s="48">
        <f>Z21-SUM(Z22:Z24)</f>
        <v>0</v>
      </c>
      <c r="AA25" s="29">
        <f t="shared" si="15"/>
        <v>0</v>
      </c>
      <c r="AB25" s="48">
        <f t="shared" si="13"/>
        <v>0</v>
      </c>
      <c r="AC25" s="49">
        <f t="shared" si="13"/>
        <v>0</v>
      </c>
      <c r="AD25" s="50">
        <f t="shared" si="13"/>
        <v>0</v>
      </c>
      <c r="AE25" s="49">
        <f t="shared" si="14"/>
        <v>0</v>
      </c>
      <c r="AF25" s="48"/>
      <c r="AG25" s="49"/>
      <c r="AH25" s="50"/>
      <c r="AI25" s="49"/>
      <c r="AJ25" s="49"/>
      <c r="AM25" s="35"/>
      <c r="AN25" s="35"/>
      <c r="AO25" s="12"/>
      <c r="AQ25" s="9"/>
    </row>
    <row r="26" spans="1:43" ht="86.25" customHeight="1" x14ac:dyDescent="0.2">
      <c r="A26" s="40">
        <v>3</v>
      </c>
      <c r="B26" s="41" t="s">
        <v>46</v>
      </c>
      <c r="C26" s="42">
        <v>2983.4834299999998</v>
      </c>
      <c r="D26" s="42">
        <f>SUM(D27:D30)</f>
        <v>624.06819000000007</v>
      </c>
      <c r="E26" s="42">
        <v>624.06819000000007</v>
      </c>
      <c r="F26" s="42">
        <v>624.06819000000007</v>
      </c>
      <c r="G26" s="43">
        <f t="shared" si="10"/>
        <v>0</v>
      </c>
      <c r="H26" s="43"/>
      <c r="I26" s="43"/>
      <c r="J26" s="43"/>
      <c r="K26" s="43">
        <f t="shared" si="11"/>
        <v>0</v>
      </c>
      <c r="L26" s="43"/>
      <c r="M26" s="43"/>
      <c r="N26" s="43"/>
      <c r="O26" s="43">
        <f t="shared" si="12"/>
        <v>2650</v>
      </c>
      <c r="P26" s="42">
        <v>0</v>
      </c>
      <c r="Q26" s="42">
        <v>2650</v>
      </c>
      <c r="R26" s="42">
        <v>0</v>
      </c>
      <c r="S26" s="29">
        <f>T26+U26+V26</f>
        <v>8.0239999999999991</v>
      </c>
      <c r="T26" s="28">
        <v>0</v>
      </c>
      <c r="U26" s="28">
        <v>8.0239999999999991</v>
      </c>
      <c r="V26" s="28">
        <v>0</v>
      </c>
      <c r="W26" s="43">
        <f>X26+Y26+Z26</f>
        <v>8.0239999999999991</v>
      </c>
      <c r="X26" s="42">
        <v>0</v>
      </c>
      <c r="Y26" s="42">
        <v>8.0239999999999991</v>
      </c>
      <c r="Z26" s="42">
        <v>0</v>
      </c>
      <c r="AA26" s="29">
        <f t="shared" si="15"/>
        <v>0</v>
      </c>
      <c r="AB26" s="28">
        <f t="shared" si="13"/>
        <v>0</v>
      </c>
      <c r="AC26" s="29">
        <f t="shared" si="13"/>
        <v>0</v>
      </c>
      <c r="AD26" s="44">
        <f t="shared" si="13"/>
        <v>0</v>
      </c>
      <c r="AE26" s="43">
        <f t="shared" si="14"/>
        <v>0</v>
      </c>
      <c r="AF26" s="42"/>
      <c r="AG26" s="43"/>
      <c r="AH26" s="45"/>
      <c r="AI26" s="43">
        <v>3.99</v>
      </c>
      <c r="AJ26" s="43"/>
      <c r="AM26" s="35"/>
      <c r="AN26" s="35"/>
      <c r="AO26" s="12"/>
      <c r="AQ26" s="9"/>
    </row>
    <row r="27" spans="1:43" ht="19.899999999999999" customHeight="1" x14ac:dyDescent="0.2">
      <c r="A27" s="40"/>
      <c r="B27" s="47" t="s">
        <v>41</v>
      </c>
      <c r="C27" s="48">
        <v>600.35360000000003</v>
      </c>
      <c r="D27" s="48">
        <f>C27</f>
        <v>600.35360000000003</v>
      </c>
      <c r="E27" s="48">
        <v>600.35360000000003</v>
      </c>
      <c r="F27" s="48">
        <v>600.35360000000003</v>
      </c>
      <c r="G27" s="49">
        <f t="shared" si="10"/>
        <v>0</v>
      </c>
      <c r="H27" s="49"/>
      <c r="I27" s="49"/>
      <c r="J27" s="49"/>
      <c r="K27" s="49">
        <f t="shared" si="11"/>
        <v>0</v>
      </c>
      <c r="L27" s="48"/>
      <c r="M27" s="48"/>
      <c r="N27" s="48"/>
      <c r="O27" s="49">
        <f t="shared" si="12"/>
        <v>0</v>
      </c>
      <c r="P27" s="48">
        <v>0</v>
      </c>
      <c r="Q27" s="48">
        <v>0</v>
      </c>
      <c r="R27" s="48">
        <v>0</v>
      </c>
      <c r="S27" s="49">
        <v>0</v>
      </c>
      <c r="T27" s="48"/>
      <c r="U27" s="48"/>
      <c r="V27" s="48"/>
      <c r="W27" s="49">
        <v>0</v>
      </c>
      <c r="X27" s="48"/>
      <c r="Y27" s="48"/>
      <c r="Z27" s="48"/>
      <c r="AA27" s="29">
        <f t="shared" si="15"/>
        <v>0</v>
      </c>
      <c r="AB27" s="48">
        <f t="shared" si="13"/>
        <v>0</v>
      </c>
      <c r="AC27" s="49">
        <f t="shared" si="13"/>
        <v>0</v>
      </c>
      <c r="AD27" s="50">
        <f t="shared" si="13"/>
        <v>0</v>
      </c>
      <c r="AE27" s="49">
        <f t="shared" si="14"/>
        <v>0</v>
      </c>
      <c r="AF27" s="48"/>
      <c r="AG27" s="49"/>
      <c r="AH27" s="50"/>
      <c r="AI27" s="49"/>
      <c r="AJ27" s="49"/>
      <c r="AM27" s="35"/>
      <c r="AN27" s="35"/>
      <c r="AO27" s="12"/>
      <c r="AQ27" s="9"/>
    </row>
    <row r="28" spans="1:43" ht="19.899999999999999" customHeight="1" x14ac:dyDescent="0.2">
      <c r="A28" s="40"/>
      <c r="B28" s="47" t="s">
        <v>42</v>
      </c>
      <c r="C28" s="48">
        <v>2234.9281999999998</v>
      </c>
      <c r="D28" s="48"/>
      <c r="E28" s="48">
        <v>0</v>
      </c>
      <c r="F28" s="48">
        <v>0</v>
      </c>
      <c r="G28" s="49">
        <f t="shared" si="10"/>
        <v>0</v>
      </c>
      <c r="H28" s="49"/>
      <c r="I28" s="49"/>
      <c r="J28" s="49"/>
      <c r="K28" s="49">
        <f t="shared" si="11"/>
        <v>0</v>
      </c>
      <c r="L28" s="48"/>
      <c r="M28" s="48"/>
      <c r="N28" s="48"/>
      <c r="O28" s="49">
        <f t="shared" si="12"/>
        <v>2234.9281999999998</v>
      </c>
      <c r="P28" s="48">
        <v>0</v>
      </c>
      <c r="Q28" s="48">
        <v>2234.9281999999998</v>
      </c>
      <c r="R28" s="48">
        <v>0</v>
      </c>
      <c r="S28" s="49">
        <v>0</v>
      </c>
      <c r="T28" s="48"/>
      <c r="U28" s="48"/>
      <c r="V28" s="48"/>
      <c r="W28" s="49">
        <v>0</v>
      </c>
      <c r="X28" s="48"/>
      <c r="Y28" s="48"/>
      <c r="Z28" s="48"/>
      <c r="AA28" s="29">
        <f t="shared" si="15"/>
        <v>0</v>
      </c>
      <c r="AB28" s="48">
        <f t="shared" si="13"/>
        <v>0</v>
      </c>
      <c r="AC28" s="49">
        <f t="shared" si="13"/>
        <v>0</v>
      </c>
      <c r="AD28" s="50">
        <f t="shared" si="13"/>
        <v>0</v>
      </c>
      <c r="AE28" s="49">
        <f t="shared" si="14"/>
        <v>0</v>
      </c>
      <c r="AF28" s="48"/>
      <c r="AG28" s="49"/>
      <c r="AH28" s="50"/>
      <c r="AI28" s="49"/>
      <c r="AJ28" s="49"/>
      <c r="AM28" s="35"/>
      <c r="AN28" s="35"/>
      <c r="AO28" s="12"/>
      <c r="AQ28" s="9"/>
    </row>
    <row r="29" spans="1:43" ht="19.899999999999999" customHeight="1" x14ac:dyDescent="0.2">
      <c r="A29" s="40"/>
      <c r="B29" s="47" t="s">
        <v>43</v>
      </c>
      <c r="C29" s="48">
        <v>0</v>
      </c>
      <c r="D29" s="48"/>
      <c r="E29" s="48">
        <v>0</v>
      </c>
      <c r="F29" s="48">
        <v>0</v>
      </c>
      <c r="G29" s="49">
        <f t="shared" si="10"/>
        <v>0</v>
      </c>
      <c r="H29" s="49"/>
      <c r="I29" s="49"/>
      <c r="J29" s="49"/>
      <c r="K29" s="49">
        <f t="shared" si="11"/>
        <v>0</v>
      </c>
      <c r="L29" s="48"/>
      <c r="M29" s="48"/>
      <c r="N29" s="48"/>
      <c r="O29" s="49">
        <f t="shared" si="12"/>
        <v>0</v>
      </c>
      <c r="P29" s="48">
        <v>0</v>
      </c>
      <c r="Q29" s="48">
        <v>0</v>
      </c>
      <c r="R29" s="48">
        <v>0</v>
      </c>
      <c r="S29" s="49">
        <v>0</v>
      </c>
      <c r="T29" s="48"/>
      <c r="U29" s="48"/>
      <c r="V29" s="48"/>
      <c r="W29" s="49">
        <v>0</v>
      </c>
      <c r="X29" s="48"/>
      <c r="Y29" s="48"/>
      <c r="Z29" s="48"/>
      <c r="AA29" s="29">
        <f t="shared" si="15"/>
        <v>0</v>
      </c>
      <c r="AB29" s="48">
        <f t="shared" si="13"/>
        <v>0</v>
      </c>
      <c r="AC29" s="49">
        <f t="shared" si="13"/>
        <v>0</v>
      </c>
      <c r="AD29" s="50">
        <f t="shared" si="13"/>
        <v>0</v>
      </c>
      <c r="AE29" s="49">
        <f t="shared" si="14"/>
        <v>0</v>
      </c>
      <c r="AF29" s="48"/>
      <c r="AG29" s="49"/>
      <c r="AH29" s="50"/>
      <c r="AI29" s="49"/>
      <c r="AJ29" s="49"/>
      <c r="AM29" s="35"/>
      <c r="AN29" s="35"/>
      <c r="AO29" s="12"/>
      <c r="AQ29" s="9"/>
    </row>
    <row r="30" spans="1:43" ht="19.899999999999999" customHeight="1" x14ac:dyDescent="0.2">
      <c r="A30" s="40"/>
      <c r="B30" s="47" t="s">
        <v>44</v>
      </c>
      <c r="C30" s="48">
        <v>148.20162999999999</v>
      </c>
      <c r="D30" s="48">
        <v>23.714590000000001</v>
      </c>
      <c r="E30" s="48">
        <v>23.714590000000001</v>
      </c>
      <c r="F30" s="48">
        <v>23.714590000000001</v>
      </c>
      <c r="G30" s="49">
        <f t="shared" si="10"/>
        <v>0</v>
      </c>
      <c r="H30" s="49"/>
      <c r="I30" s="49"/>
      <c r="J30" s="49"/>
      <c r="K30" s="49">
        <f t="shared" si="11"/>
        <v>0</v>
      </c>
      <c r="L30" s="48"/>
      <c r="M30" s="48"/>
      <c r="N30" s="48"/>
      <c r="O30" s="49">
        <f t="shared" si="12"/>
        <v>415.07180000000017</v>
      </c>
      <c r="P30" s="48">
        <v>0</v>
      </c>
      <c r="Q30" s="48">
        <v>415.07180000000017</v>
      </c>
      <c r="R30" s="48">
        <v>0</v>
      </c>
      <c r="S30" s="49">
        <v>8.0239999999999991</v>
      </c>
      <c r="T30" s="48"/>
      <c r="U30" s="48">
        <v>8.0239999999999991</v>
      </c>
      <c r="V30" s="48"/>
      <c r="W30" s="49">
        <v>8.0239999999999991</v>
      </c>
      <c r="X30" s="48">
        <f>X26-SUM(X27:X29)</f>
        <v>0</v>
      </c>
      <c r="Y30" s="48">
        <f>Y26-SUM(Y27:Y29)</f>
        <v>8.0239999999999991</v>
      </c>
      <c r="Z30" s="48">
        <f>Z26-SUM(Z27:Z29)</f>
        <v>0</v>
      </c>
      <c r="AA30" s="29">
        <f t="shared" si="15"/>
        <v>0</v>
      </c>
      <c r="AB30" s="48">
        <f t="shared" si="13"/>
        <v>0</v>
      </c>
      <c r="AC30" s="49">
        <f t="shared" si="13"/>
        <v>0</v>
      </c>
      <c r="AD30" s="50">
        <f t="shared" si="13"/>
        <v>0</v>
      </c>
      <c r="AE30" s="49">
        <f t="shared" si="14"/>
        <v>0</v>
      </c>
      <c r="AF30" s="48"/>
      <c r="AG30" s="49"/>
      <c r="AH30" s="50"/>
      <c r="AI30" s="49"/>
      <c r="AJ30" s="49"/>
      <c r="AM30" s="35"/>
      <c r="AN30" s="35"/>
      <c r="AO30" s="12"/>
      <c r="AQ30" s="9"/>
    </row>
    <row r="31" spans="1:43" ht="88.9" customHeight="1" x14ac:dyDescent="0.2">
      <c r="A31" s="40">
        <v>4</v>
      </c>
      <c r="B31" s="41" t="s">
        <v>47</v>
      </c>
      <c r="C31" s="42">
        <v>4968.9269600000007</v>
      </c>
      <c r="D31" s="42">
        <f>SUM(D32:D35)</f>
        <v>1091.4760900000001</v>
      </c>
      <c r="E31" s="42">
        <v>1091.4760900000001</v>
      </c>
      <c r="F31" s="42">
        <v>1091.4760900000001</v>
      </c>
      <c r="G31" s="43">
        <f t="shared" si="10"/>
        <v>0</v>
      </c>
      <c r="H31" s="43"/>
      <c r="I31" s="43"/>
      <c r="J31" s="43"/>
      <c r="K31" s="43">
        <f t="shared" si="11"/>
        <v>0</v>
      </c>
      <c r="L31" s="43"/>
      <c r="M31" s="43"/>
      <c r="N31" s="43"/>
      <c r="O31" s="43">
        <f t="shared" si="12"/>
        <v>4300</v>
      </c>
      <c r="P31" s="42">
        <v>0</v>
      </c>
      <c r="Q31" s="42">
        <v>4300</v>
      </c>
      <c r="R31" s="42">
        <v>0</v>
      </c>
      <c r="S31" s="29">
        <f>T31+U31+V31</f>
        <v>1742.1370000000002</v>
      </c>
      <c r="T31" s="28">
        <v>0</v>
      </c>
      <c r="U31" s="28">
        <v>1742.1370000000002</v>
      </c>
      <c r="V31" s="28">
        <v>0</v>
      </c>
      <c r="W31" s="43">
        <f>X31+Y31+Z31</f>
        <v>1822.8780000000002</v>
      </c>
      <c r="X31" s="42">
        <v>0</v>
      </c>
      <c r="Y31" s="42">
        <v>1822.8780000000002</v>
      </c>
      <c r="Z31" s="42">
        <v>0</v>
      </c>
      <c r="AA31" s="29">
        <f t="shared" si="15"/>
        <v>80.740999999999985</v>
      </c>
      <c r="AB31" s="28">
        <f t="shared" si="13"/>
        <v>0</v>
      </c>
      <c r="AC31" s="29">
        <f t="shared" si="13"/>
        <v>80.740999999999985</v>
      </c>
      <c r="AD31" s="44">
        <f t="shared" si="13"/>
        <v>0</v>
      </c>
      <c r="AE31" s="43">
        <f t="shared" si="14"/>
        <v>0</v>
      </c>
      <c r="AF31" s="42"/>
      <c r="AG31" s="43"/>
      <c r="AH31" s="45"/>
      <c r="AI31" s="43">
        <v>6.68</v>
      </c>
      <c r="AJ31" s="46"/>
      <c r="AM31" s="35"/>
      <c r="AN31" s="35"/>
      <c r="AO31" s="12"/>
      <c r="AQ31" s="9"/>
    </row>
    <row r="32" spans="1:43" ht="19.899999999999999" customHeight="1" x14ac:dyDescent="0.2">
      <c r="A32" s="40"/>
      <c r="B32" s="47" t="s">
        <v>41</v>
      </c>
      <c r="C32" s="48">
        <v>1050</v>
      </c>
      <c r="D32" s="48">
        <f>C32</f>
        <v>1050</v>
      </c>
      <c r="E32" s="48">
        <v>1050</v>
      </c>
      <c r="F32" s="48">
        <v>1050</v>
      </c>
      <c r="G32" s="49">
        <f t="shared" si="10"/>
        <v>0</v>
      </c>
      <c r="H32" s="49"/>
      <c r="I32" s="49"/>
      <c r="J32" s="49"/>
      <c r="K32" s="49">
        <f t="shared" si="11"/>
        <v>0</v>
      </c>
      <c r="L32" s="48"/>
      <c r="M32" s="48"/>
      <c r="N32" s="48"/>
      <c r="O32" s="49">
        <f t="shared" si="12"/>
        <v>0</v>
      </c>
      <c r="P32" s="48">
        <v>0</v>
      </c>
      <c r="Q32" s="48">
        <v>0</v>
      </c>
      <c r="R32" s="48">
        <v>0</v>
      </c>
      <c r="S32" s="49">
        <v>0</v>
      </c>
      <c r="T32" s="48"/>
      <c r="U32" s="48"/>
      <c r="V32" s="48"/>
      <c r="W32" s="49">
        <v>0</v>
      </c>
      <c r="X32" s="48"/>
      <c r="Y32" s="48"/>
      <c r="Z32" s="48"/>
      <c r="AA32" s="29">
        <f t="shared" si="15"/>
        <v>0</v>
      </c>
      <c r="AB32" s="48">
        <f t="shared" ref="AB32:AD110" si="16">X32+H32-L32-(T32-AF32)</f>
        <v>0</v>
      </c>
      <c r="AC32" s="49">
        <f t="shared" si="16"/>
        <v>0</v>
      </c>
      <c r="AD32" s="50">
        <f t="shared" si="16"/>
        <v>0</v>
      </c>
      <c r="AE32" s="49">
        <f t="shared" si="14"/>
        <v>0</v>
      </c>
      <c r="AF32" s="48"/>
      <c r="AG32" s="49"/>
      <c r="AH32" s="50"/>
      <c r="AI32" s="49"/>
      <c r="AJ32" s="49"/>
      <c r="AM32" s="35"/>
      <c r="AN32" s="35"/>
      <c r="AO32" s="12"/>
      <c r="AQ32" s="9"/>
    </row>
    <row r="33" spans="1:43" ht="19.899999999999999" customHeight="1" x14ac:dyDescent="0.2">
      <c r="A33" s="40"/>
      <c r="B33" s="47" t="s">
        <v>42</v>
      </c>
      <c r="C33" s="48">
        <v>3678.16437</v>
      </c>
      <c r="D33" s="48"/>
      <c r="E33" s="48">
        <v>0</v>
      </c>
      <c r="F33" s="48">
        <v>0</v>
      </c>
      <c r="G33" s="49">
        <f t="shared" si="10"/>
        <v>0</v>
      </c>
      <c r="H33" s="49"/>
      <c r="I33" s="49"/>
      <c r="J33" s="49"/>
      <c r="K33" s="49">
        <f t="shared" si="11"/>
        <v>0</v>
      </c>
      <c r="L33" s="48"/>
      <c r="M33" s="48"/>
      <c r="N33" s="48"/>
      <c r="O33" s="49">
        <f t="shared" si="12"/>
        <v>3678.16437</v>
      </c>
      <c r="P33" s="48">
        <v>0</v>
      </c>
      <c r="Q33" s="48">
        <v>3678.16437</v>
      </c>
      <c r="R33" s="48">
        <v>0</v>
      </c>
      <c r="S33" s="49">
        <v>1742.1370000000002</v>
      </c>
      <c r="T33" s="48"/>
      <c r="U33" s="48">
        <v>1742.1370000000002</v>
      </c>
      <c r="V33" s="48"/>
      <c r="W33" s="49">
        <v>1742.1370000000002</v>
      </c>
      <c r="X33" s="48"/>
      <c r="Y33" s="48">
        <v>1742.1370000000002</v>
      </c>
      <c r="Z33" s="48"/>
      <c r="AA33" s="29">
        <f t="shared" si="15"/>
        <v>0</v>
      </c>
      <c r="AB33" s="48">
        <f t="shared" si="16"/>
        <v>0</v>
      </c>
      <c r="AC33" s="49">
        <f t="shared" si="16"/>
        <v>0</v>
      </c>
      <c r="AD33" s="50">
        <f t="shared" si="16"/>
        <v>0</v>
      </c>
      <c r="AE33" s="49">
        <f t="shared" si="14"/>
        <v>0</v>
      </c>
      <c r="AF33" s="48"/>
      <c r="AG33" s="49"/>
      <c r="AH33" s="50"/>
      <c r="AI33" s="49"/>
      <c r="AJ33" s="49"/>
      <c r="AM33" s="35"/>
      <c r="AN33" s="35"/>
      <c r="AO33" s="12"/>
      <c r="AQ33" s="9"/>
    </row>
    <row r="34" spans="1:43" ht="19.899999999999999" customHeight="1" x14ac:dyDescent="0.2">
      <c r="A34" s="40"/>
      <c r="B34" s="47" t="s">
        <v>43</v>
      </c>
      <c r="C34" s="48">
        <v>0</v>
      </c>
      <c r="D34" s="48"/>
      <c r="E34" s="48">
        <v>0</v>
      </c>
      <c r="F34" s="48">
        <v>0</v>
      </c>
      <c r="G34" s="49">
        <f t="shared" si="10"/>
        <v>0</v>
      </c>
      <c r="H34" s="49"/>
      <c r="I34" s="49"/>
      <c r="J34" s="49"/>
      <c r="K34" s="49">
        <f t="shared" si="11"/>
        <v>0</v>
      </c>
      <c r="L34" s="48"/>
      <c r="M34" s="48"/>
      <c r="N34" s="48"/>
      <c r="O34" s="49">
        <f t="shared" si="12"/>
        <v>0</v>
      </c>
      <c r="P34" s="48">
        <v>0</v>
      </c>
      <c r="Q34" s="48">
        <v>0</v>
      </c>
      <c r="R34" s="48">
        <v>0</v>
      </c>
      <c r="S34" s="49">
        <v>0</v>
      </c>
      <c r="T34" s="48"/>
      <c r="U34" s="48"/>
      <c r="V34" s="48"/>
      <c r="W34" s="49">
        <v>0</v>
      </c>
      <c r="X34" s="48"/>
      <c r="Y34" s="48"/>
      <c r="Z34" s="48"/>
      <c r="AA34" s="29">
        <f t="shared" si="15"/>
        <v>0</v>
      </c>
      <c r="AB34" s="48">
        <f t="shared" si="16"/>
        <v>0</v>
      </c>
      <c r="AC34" s="49">
        <f t="shared" si="16"/>
        <v>0</v>
      </c>
      <c r="AD34" s="50">
        <f t="shared" si="16"/>
        <v>0</v>
      </c>
      <c r="AE34" s="49">
        <f t="shared" si="14"/>
        <v>0</v>
      </c>
      <c r="AF34" s="48"/>
      <c r="AG34" s="49"/>
      <c r="AH34" s="50"/>
      <c r="AI34" s="49"/>
      <c r="AJ34" s="49"/>
      <c r="AM34" s="35"/>
      <c r="AN34" s="35"/>
      <c r="AO34" s="12"/>
      <c r="AQ34" s="9"/>
    </row>
    <row r="35" spans="1:43" ht="19.899999999999999" customHeight="1" x14ac:dyDescent="0.2">
      <c r="A35" s="40"/>
      <c r="B35" s="47" t="s">
        <v>44</v>
      </c>
      <c r="C35" s="48">
        <v>240.76259000000002</v>
      </c>
      <c r="D35" s="48">
        <v>41.476089999999999</v>
      </c>
      <c r="E35" s="48">
        <v>41.476089999999999</v>
      </c>
      <c r="F35" s="48">
        <v>41.476089999999999</v>
      </c>
      <c r="G35" s="49">
        <f t="shared" si="10"/>
        <v>0</v>
      </c>
      <c r="H35" s="49"/>
      <c r="I35" s="49"/>
      <c r="J35" s="49"/>
      <c r="K35" s="49">
        <f t="shared" si="11"/>
        <v>0</v>
      </c>
      <c r="L35" s="48"/>
      <c r="M35" s="48"/>
      <c r="N35" s="48"/>
      <c r="O35" s="49">
        <f t="shared" si="12"/>
        <v>621.83562999999981</v>
      </c>
      <c r="P35" s="48">
        <v>0</v>
      </c>
      <c r="Q35" s="48">
        <v>621.83562999999981</v>
      </c>
      <c r="R35" s="48">
        <v>0</v>
      </c>
      <c r="S35" s="49">
        <v>0</v>
      </c>
      <c r="T35" s="48"/>
      <c r="U35" s="48"/>
      <c r="V35" s="48"/>
      <c r="W35" s="49">
        <v>80.741</v>
      </c>
      <c r="X35" s="48">
        <f>X31-SUM(X32:X34)</f>
        <v>0</v>
      </c>
      <c r="Y35" s="48">
        <f>Y31-SUM(Y32:Y34)</f>
        <v>80.740999999999985</v>
      </c>
      <c r="Z35" s="48">
        <f>Z31-SUM(Z32:Z34)</f>
        <v>0</v>
      </c>
      <c r="AA35" s="29">
        <f t="shared" si="15"/>
        <v>80.740999999999985</v>
      </c>
      <c r="AB35" s="48">
        <f t="shared" si="16"/>
        <v>0</v>
      </c>
      <c r="AC35" s="49">
        <f t="shared" si="16"/>
        <v>80.740999999999985</v>
      </c>
      <c r="AD35" s="50">
        <f t="shared" si="16"/>
        <v>0</v>
      </c>
      <c r="AE35" s="49">
        <f t="shared" si="14"/>
        <v>0</v>
      </c>
      <c r="AF35" s="48"/>
      <c r="AG35" s="49"/>
      <c r="AH35" s="50"/>
      <c r="AI35" s="49"/>
      <c r="AJ35" s="49"/>
      <c r="AM35" s="35"/>
      <c r="AN35" s="35"/>
      <c r="AO35" s="12"/>
      <c r="AQ35" s="9"/>
    </row>
    <row r="36" spans="1:43" ht="97.5" customHeight="1" x14ac:dyDescent="0.2">
      <c r="A36" s="40">
        <v>5</v>
      </c>
      <c r="B36" s="41" t="s">
        <v>48</v>
      </c>
      <c r="C36" s="42">
        <v>9698.7722500000018</v>
      </c>
      <c r="D36" s="42">
        <f>SUM(D37:D40)</f>
        <v>1994.80249</v>
      </c>
      <c r="E36" s="42">
        <v>1994.80249</v>
      </c>
      <c r="F36" s="42">
        <v>1994.80249</v>
      </c>
      <c r="G36" s="43">
        <f t="shared" si="10"/>
        <v>0</v>
      </c>
      <c r="H36" s="43"/>
      <c r="I36" s="43"/>
      <c r="J36" s="43"/>
      <c r="K36" s="43">
        <f t="shared" si="11"/>
        <v>0</v>
      </c>
      <c r="L36" s="43"/>
      <c r="M36" s="43"/>
      <c r="N36" s="43"/>
      <c r="O36" s="43">
        <f t="shared" si="12"/>
        <v>900</v>
      </c>
      <c r="P36" s="42">
        <v>0</v>
      </c>
      <c r="Q36" s="42">
        <v>900</v>
      </c>
      <c r="R36" s="42">
        <v>0</v>
      </c>
      <c r="S36" s="29">
        <f>T36+U36+V36</f>
        <v>0</v>
      </c>
      <c r="T36" s="28">
        <v>0</v>
      </c>
      <c r="U36" s="28">
        <v>0</v>
      </c>
      <c r="V36" s="28">
        <v>0</v>
      </c>
      <c r="W36" s="43">
        <f>X36+Y36+Z36</f>
        <v>0</v>
      </c>
      <c r="X36" s="42">
        <v>0</v>
      </c>
      <c r="Y36" s="42">
        <v>0</v>
      </c>
      <c r="Z36" s="42">
        <v>0</v>
      </c>
      <c r="AA36" s="29">
        <f t="shared" si="15"/>
        <v>0</v>
      </c>
      <c r="AB36" s="28">
        <f t="shared" si="16"/>
        <v>0</v>
      </c>
      <c r="AC36" s="29">
        <f t="shared" si="16"/>
        <v>0</v>
      </c>
      <c r="AD36" s="44">
        <f t="shared" si="16"/>
        <v>0</v>
      </c>
      <c r="AE36" s="43">
        <f t="shared" si="14"/>
        <v>0</v>
      </c>
      <c r="AF36" s="42"/>
      <c r="AG36" s="43"/>
      <c r="AH36" s="45"/>
      <c r="AI36" s="43"/>
      <c r="AJ36" s="43"/>
      <c r="AK36" s="51"/>
      <c r="AL36" s="52">
        <f>G36+W36-K36-S36-(AA36-AE36)</f>
        <v>0</v>
      </c>
      <c r="AM36" s="53">
        <f>G36+W36-K36-S36</f>
        <v>0</v>
      </c>
      <c r="AN36" s="53">
        <f>AA36-AE36</f>
        <v>0</v>
      </c>
      <c r="AO36" s="52">
        <f>AM36-AN36</f>
        <v>0</v>
      </c>
      <c r="AP36" s="51"/>
      <c r="AQ36" s="9"/>
    </row>
    <row r="37" spans="1:43" ht="19.899999999999999" customHeight="1" x14ac:dyDescent="0.2">
      <c r="A37" s="40"/>
      <c r="B37" s="47" t="s">
        <v>41</v>
      </c>
      <c r="C37" s="48">
        <v>1919</v>
      </c>
      <c r="D37" s="48">
        <f>C37</f>
        <v>1919</v>
      </c>
      <c r="E37" s="48">
        <v>1919</v>
      </c>
      <c r="F37" s="48">
        <v>1919</v>
      </c>
      <c r="G37" s="49">
        <f t="shared" si="10"/>
        <v>0</v>
      </c>
      <c r="H37" s="49"/>
      <c r="I37" s="49"/>
      <c r="J37" s="49"/>
      <c r="K37" s="49">
        <f t="shared" si="11"/>
        <v>0</v>
      </c>
      <c r="L37" s="48"/>
      <c r="M37" s="48"/>
      <c r="N37" s="48"/>
      <c r="O37" s="49">
        <f t="shared" si="12"/>
        <v>0</v>
      </c>
      <c r="P37" s="48">
        <v>0</v>
      </c>
      <c r="Q37" s="48">
        <v>0</v>
      </c>
      <c r="R37" s="48">
        <v>0</v>
      </c>
      <c r="S37" s="49">
        <v>0</v>
      </c>
      <c r="T37" s="48"/>
      <c r="U37" s="48"/>
      <c r="V37" s="48"/>
      <c r="W37" s="49">
        <v>0</v>
      </c>
      <c r="X37" s="48"/>
      <c r="Y37" s="48"/>
      <c r="Z37" s="48"/>
      <c r="AA37" s="29">
        <f t="shared" si="15"/>
        <v>0</v>
      </c>
      <c r="AB37" s="48">
        <f t="shared" si="16"/>
        <v>0</v>
      </c>
      <c r="AC37" s="49">
        <f t="shared" si="16"/>
        <v>0</v>
      </c>
      <c r="AD37" s="50">
        <f t="shared" si="16"/>
        <v>0</v>
      </c>
      <c r="AE37" s="49">
        <f t="shared" si="14"/>
        <v>0</v>
      </c>
      <c r="AF37" s="48"/>
      <c r="AG37" s="49"/>
      <c r="AH37" s="50"/>
      <c r="AI37" s="49"/>
      <c r="AJ37" s="49"/>
      <c r="AM37" s="35"/>
      <c r="AN37" s="35"/>
      <c r="AO37" s="12"/>
      <c r="AQ37" s="9"/>
    </row>
    <row r="38" spans="1:43" ht="19.899999999999999" customHeight="1" x14ac:dyDescent="0.2">
      <c r="A38" s="40"/>
      <c r="B38" s="47" t="s">
        <v>42</v>
      </c>
      <c r="C38" s="48">
        <v>7471.9007600000004</v>
      </c>
      <c r="D38" s="48"/>
      <c r="E38" s="48">
        <v>0</v>
      </c>
      <c r="F38" s="48">
        <v>0</v>
      </c>
      <c r="G38" s="49">
        <f t="shared" si="10"/>
        <v>0</v>
      </c>
      <c r="H38" s="49"/>
      <c r="I38" s="49"/>
      <c r="J38" s="49"/>
      <c r="K38" s="49">
        <f t="shared" si="11"/>
        <v>0</v>
      </c>
      <c r="L38" s="48"/>
      <c r="M38" s="48"/>
      <c r="N38" s="48"/>
      <c r="O38" s="49">
        <f t="shared" si="12"/>
        <v>873.02099999999996</v>
      </c>
      <c r="P38" s="48">
        <v>0</v>
      </c>
      <c r="Q38" s="48">
        <v>873.02099999999996</v>
      </c>
      <c r="R38" s="48">
        <v>0</v>
      </c>
      <c r="S38" s="49">
        <v>0</v>
      </c>
      <c r="T38" s="48"/>
      <c r="U38" s="48"/>
      <c r="V38" s="48"/>
      <c r="W38" s="49">
        <v>0</v>
      </c>
      <c r="X38" s="48"/>
      <c r="Y38" s="48"/>
      <c r="Z38" s="48"/>
      <c r="AA38" s="29">
        <f t="shared" si="15"/>
        <v>0</v>
      </c>
      <c r="AB38" s="48">
        <f t="shared" si="16"/>
        <v>0</v>
      </c>
      <c r="AC38" s="49">
        <f t="shared" si="16"/>
        <v>0</v>
      </c>
      <c r="AD38" s="50">
        <f t="shared" si="16"/>
        <v>0</v>
      </c>
      <c r="AE38" s="49">
        <f t="shared" si="14"/>
        <v>0</v>
      </c>
      <c r="AF38" s="48"/>
      <c r="AG38" s="49"/>
      <c r="AH38" s="50"/>
      <c r="AI38" s="49"/>
      <c r="AJ38" s="49"/>
      <c r="AM38" s="35"/>
      <c r="AN38" s="35"/>
      <c r="AO38" s="12"/>
      <c r="AQ38" s="9"/>
    </row>
    <row r="39" spans="1:43" ht="19.899999999999999" customHeight="1" x14ac:dyDescent="0.2">
      <c r="A39" s="40"/>
      <c r="B39" s="47" t="s">
        <v>43</v>
      </c>
      <c r="C39" s="48">
        <v>0</v>
      </c>
      <c r="D39" s="48"/>
      <c r="E39" s="48">
        <v>0</v>
      </c>
      <c r="F39" s="48">
        <v>0</v>
      </c>
      <c r="G39" s="49">
        <f t="shared" si="10"/>
        <v>0</v>
      </c>
      <c r="H39" s="49"/>
      <c r="I39" s="49"/>
      <c r="J39" s="49"/>
      <c r="K39" s="49">
        <f t="shared" si="11"/>
        <v>0</v>
      </c>
      <c r="L39" s="48"/>
      <c r="M39" s="48"/>
      <c r="N39" s="48"/>
      <c r="O39" s="49">
        <f t="shared" si="12"/>
        <v>0</v>
      </c>
      <c r="P39" s="48">
        <v>0</v>
      </c>
      <c r="Q39" s="48">
        <v>0</v>
      </c>
      <c r="R39" s="48">
        <v>0</v>
      </c>
      <c r="S39" s="49">
        <v>0</v>
      </c>
      <c r="T39" s="48"/>
      <c r="U39" s="48"/>
      <c r="V39" s="48"/>
      <c r="W39" s="49">
        <v>0</v>
      </c>
      <c r="X39" s="48"/>
      <c r="Y39" s="48"/>
      <c r="Z39" s="48"/>
      <c r="AA39" s="29">
        <f t="shared" si="15"/>
        <v>0</v>
      </c>
      <c r="AB39" s="48">
        <f t="shared" si="16"/>
        <v>0</v>
      </c>
      <c r="AC39" s="49">
        <f t="shared" si="16"/>
        <v>0</v>
      </c>
      <c r="AD39" s="50">
        <f t="shared" si="16"/>
        <v>0</v>
      </c>
      <c r="AE39" s="49">
        <f t="shared" si="14"/>
        <v>0</v>
      </c>
      <c r="AF39" s="48"/>
      <c r="AG39" s="49"/>
      <c r="AH39" s="50"/>
      <c r="AI39" s="49"/>
      <c r="AJ39" s="49"/>
      <c r="AM39" s="35"/>
      <c r="AN39" s="35"/>
      <c r="AO39" s="12"/>
      <c r="AQ39" s="9"/>
    </row>
    <row r="40" spans="1:43" ht="19.899999999999999" customHeight="1" x14ac:dyDescent="0.2">
      <c r="A40" s="40"/>
      <c r="B40" s="47" t="s">
        <v>44</v>
      </c>
      <c r="C40" s="48">
        <v>307.87149000000005</v>
      </c>
      <c r="D40" s="48">
        <v>75.802490000000006</v>
      </c>
      <c r="E40" s="48">
        <v>75.802490000000006</v>
      </c>
      <c r="F40" s="48">
        <v>75.802490000000006</v>
      </c>
      <c r="G40" s="49">
        <f t="shared" si="10"/>
        <v>0</v>
      </c>
      <c r="H40" s="49"/>
      <c r="I40" s="49"/>
      <c r="J40" s="49"/>
      <c r="K40" s="49">
        <f t="shared" si="11"/>
        <v>0</v>
      </c>
      <c r="L40" s="48"/>
      <c r="M40" s="48"/>
      <c r="N40" s="48"/>
      <c r="O40" s="49">
        <f t="shared" si="12"/>
        <v>26.978999999999999</v>
      </c>
      <c r="P40" s="48">
        <v>0</v>
      </c>
      <c r="Q40" s="48">
        <v>26.978999999999999</v>
      </c>
      <c r="R40" s="48">
        <v>0</v>
      </c>
      <c r="S40" s="49">
        <v>0</v>
      </c>
      <c r="T40" s="48"/>
      <c r="U40" s="48"/>
      <c r="V40" s="48"/>
      <c r="W40" s="49">
        <v>0</v>
      </c>
      <c r="X40" s="48">
        <f>X36-SUM(X37:X39)</f>
        <v>0</v>
      </c>
      <c r="Y40" s="48">
        <f>Y36-SUM(Y37:Y39)</f>
        <v>0</v>
      </c>
      <c r="Z40" s="48">
        <f>Z36-SUM(Z37:Z39)</f>
        <v>0</v>
      </c>
      <c r="AA40" s="29">
        <f t="shared" si="15"/>
        <v>0</v>
      </c>
      <c r="AB40" s="48">
        <f t="shared" si="16"/>
        <v>0</v>
      </c>
      <c r="AC40" s="49">
        <f t="shared" si="16"/>
        <v>0</v>
      </c>
      <c r="AD40" s="50">
        <f t="shared" si="16"/>
        <v>0</v>
      </c>
      <c r="AE40" s="49">
        <f t="shared" si="14"/>
        <v>0</v>
      </c>
      <c r="AF40" s="48"/>
      <c r="AG40" s="49"/>
      <c r="AH40" s="50"/>
      <c r="AI40" s="49"/>
      <c r="AJ40" s="49"/>
      <c r="AM40" s="35"/>
      <c r="AN40" s="35"/>
      <c r="AO40" s="12"/>
      <c r="AQ40" s="9"/>
    </row>
    <row r="41" spans="1:43" ht="138.75" customHeight="1" x14ac:dyDescent="0.2">
      <c r="A41" s="40">
        <v>6</v>
      </c>
      <c r="B41" s="41" t="s">
        <v>49</v>
      </c>
      <c r="C41" s="42">
        <v>10673.660070000002</v>
      </c>
      <c r="D41" s="42">
        <f>SUM(D42:D45)</f>
        <v>1222.4532200000001</v>
      </c>
      <c r="E41" s="42">
        <v>6316.0488500000001</v>
      </c>
      <c r="F41" s="42">
        <v>6316.0488500000001</v>
      </c>
      <c r="G41" s="43">
        <f t="shared" si="10"/>
        <v>0</v>
      </c>
      <c r="H41" s="43"/>
      <c r="I41" s="43"/>
      <c r="J41" s="43"/>
      <c r="K41" s="43">
        <f t="shared" si="11"/>
        <v>0</v>
      </c>
      <c r="L41" s="43"/>
      <c r="M41" s="43"/>
      <c r="N41" s="43"/>
      <c r="O41" s="43">
        <f t="shared" si="12"/>
        <v>5250</v>
      </c>
      <c r="P41" s="42">
        <v>0</v>
      </c>
      <c r="Q41" s="42">
        <v>5250</v>
      </c>
      <c r="R41" s="42">
        <v>0</v>
      </c>
      <c r="S41" s="29">
        <f>T41+U41+V41</f>
        <v>2396.2779999999998</v>
      </c>
      <c r="T41" s="28">
        <v>0</v>
      </c>
      <c r="U41" s="28">
        <v>2396.2779999999998</v>
      </c>
      <c r="V41" s="28">
        <v>0</v>
      </c>
      <c r="W41" s="43">
        <f>X41+Y41+Z41</f>
        <v>2506.7879999999996</v>
      </c>
      <c r="X41" s="42">
        <v>0</v>
      </c>
      <c r="Y41" s="42">
        <v>2506.7879999999996</v>
      </c>
      <c r="Z41" s="42">
        <v>0</v>
      </c>
      <c r="AA41" s="29">
        <f t="shared" si="15"/>
        <v>110.50999999999976</v>
      </c>
      <c r="AB41" s="28">
        <f t="shared" si="16"/>
        <v>0</v>
      </c>
      <c r="AC41" s="29">
        <f t="shared" si="16"/>
        <v>110.50999999999976</v>
      </c>
      <c r="AD41" s="44">
        <f t="shared" si="16"/>
        <v>0</v>
      </c>
      <c r="AE41" s="43">
        <f t="shared" si="14"/>
        <v>0</v>
      </c>
      <c r="AF41" s="42"/>
      <c r="AG41" s="43"/>
      <c r="AH41" s="45"/>
      <c r="AI41" s="43">
        <v>4.51</v>
      </c>
      <c r="AJ41" s="43"/>
      <c r="AL41" s="12">
        <f>G41+W41-K41-S41-(AA41-AE41)</f>
        <v>0</v>
      </c>
      <c r="AM41" s="35">
        <f>G41+W41-K41-S41</f>
        <v>110.50999999999976</v>
      </c>
      <c r="AN41" s="35">
        <f>AA41-AE41</f>
        <v>110.50999999999976</v>
      </c>
      <c r="AO41" s="12">
        <f>AM41-AN41</f>
        <v>0</v>
      </c>
      <c r="AQ41" s="9"/>
    </row>
    <row r="42" spans="1:43" ht="19.899999999999999" customHeight="1" x14ac:dyDescent="0.2">
      <c r="A42" s="40"/>
      <c r="B42" s="47" t="s">
        <v>41</v>
      </c>
      <c r="C42" s="48">
        <v>1176</v>
      </c>
      <c r="D42" s="48">
        <f>C42</f>
        <v>1176</v>
      </c>
      <c r="E42" s="48">
        <v>1176</v>
      </c>
      <c r="F42" s="48">
        <v>1176</v>
      </c>
      <c r="G42" s="49">
        <f t="shared" si="10"/>
        <v>0</v>
      </c>
      <c r="H42" s="49"/>
      <c r="I42" s="49"/>
      <c r="J42" s="49"/>
      <c r="K42" s="49">
        <f t="shared" si="11"/>
        <v>0</v>
      </c>
      <c r="L42" s="48"/>
      <c r="M42" s="48"/>
      <c r="N42" s="48"/>
      <c r="O42" s="49">
        <f t="shared" si="12"/>
        <v>0</v>
      </c>
      <c r="P42" s="48">
        <v>0</v>
      </c>
      <c r="Q42" s="48">
        <v>0</v>
      </c>
      <c r="R42" s="48">
        <v>0</v>
      </c>
      <c r="S42" s="49">
        <v>0</v>
      </c>
      <c r="T42" s="48"/>
      <c r="U42" s="48"/>
      <c r="V42" s="48"/>
      <c r="W42" s="49">
        <v>0</v>
      </c>
      <c r="X42" s="48"/>
      <c r="Y42" s="48"/>
      <c r="Z42" s="48"/>
      <c r="AA42" s="29">
        <f t="shared" si="15"/>
        <v>0</v>
      </c>
      <c r="AB42" s="48">
        <f t="shared" si="16"/>
        <v>0</v>
      </c>
      <c r="AC42" s="49">
        <f t="shared" si="16"/>
        <v>0</v>
      </c>
      <c r="AD42" s="50">
        <f t="shared" si="16"/>
        <v>0</v>
      </c>
      <c r="AE42" s="49">
        <f t="shared" si="14"/>
        <v>0</v>
      </c>
      <c r="AF42" s="48"/>
      <c r="AG42" s="49"/>
      <c r="AH42" s="50"/>
      <c r="AI42" s="49"/>
      <c r="AJ42" s="49"/>
      <c r="AM42" s="35"/>
      <c r="AN42" s="35"/>
      <c r="AO42" s="12"/>
      <c r="AQ42" s="9"/>
    </row>
    <row r="43" spans="1:43" ht="19.899999999999999" customHeight="1" x14ac:dyDescent="0.2">
      <c r="A43" s="40"/>
      <c r="B43" s="47" t="s">
        <v>42</v>
      </c>
      <c r="C43" s="48">
        <v>8993.2970000000005</v>
      </c>
      <c r="D43" s="48"/>
      <c r="E43" s="48">
        <v>4900.0389999999998</v>
      </c>
      <c r="F43" s="48">
        <v>4900.0389999999998</v>
      </c>
      <c r="G43" s="49">
        <f t="shared" si="10"/>
        <v>0</v>
      </c>
      <c r="H43" s="49"/>
      <c r="I43" s="49"/>
      <c r="J43" s="49"/>
      <c r="K43" s="49">
        <f t="shared" si="11"/>
        <v>0</v>
      </c>
      <c r="L43" s="48"/>
      <c r="M43" s="48"/>
      <c r="N43" s="48"/>
      <c r="O43" s="49">
        <f t="shared" si="12"/>
        <v>4093.2580000000007</v>
      </c>
      <c r="P43" s="48">
        <v>0</v>
      </c>
      <c r="Q43" s="48">
        <v>4093.2580000000007</v>
      </c>
      <c r="R43" s="48">
        <v>0</v>
      </c>
      <c r="S43" s="49">
        <v>2369.2779999999998</v>
      </c>
      <c r="T43" s="48"/>
      <c r="U43" s="48">
        <v>2369.2779999999998</v>
      </c>
      <c r="V43" s="48"/>
      <c r="W43" s="49">
        <v>2369.2779999999998</v>
      </c>
      <c r="X43" s="48"/>
      <c r="Y43" s="48">
        <v>2369.2779999999998</v>
      </c>
      <c r="Z43" s="48"/>
      <c r="AA43" s="29">
        <f t="shared" si="15"/>
        <v>0</v>
      </c>
      <c r="AB43" s="48">
        <f t="shared" si="16"/>
        <v>0</v>
      </c>
      <c r="AC43" s="49">
        <f t="shared" si="16"/>
        <v>0</v>
      </c>
      <c r="AD43" s="50">
        <f t="shared" si="16"/>
        <v>0</v>
      </c>
      <c r="AE43" s="49">
        <f t="shared" si="14"/>
        <v>0</v>
      </c>
      <c r="AF43" s="48"/>
      <c r="AG43" s="49"/>
      <c r="AH43" s="50"/>
      <c r="AI43" s="49"/>
      <c r="AJ43" s="49"/>
      <c r="AM43" s="35"/>
      <c r="AN43" s="35"/>
      <c r="AO43" s="12"/>
      <c r="AQ43" s="9"/>
    </row>
    <row r="44" spans="1:43" ht="19.899999999999999" customHeight="1" x14ac:dyDescent="0.2">
      <c r="A44" s="40"/>
      <c r="B44" s="47" t="s">
        <v>43</v>
      </c>
      <c r="C44" s="48">
        <v>0</v>
      </c>
      <c r="D44" s="48"/>
      <c r="E44" s="48">
        <v>0</v>
      </c>
      <c r="F44" s="48">
        <v>0</v>
      </c>
      <c r="G44" s="49">
        <f t="shared" si="10"/>
        <v>0</v>
      </c>
      <c r="H44" s="49"/>
      <c r="I44" s="49"/>
      <c r="J44" s="49"/>
      <c r="K44" s="49">
        <f t="shared" si="11"/>
        <v>0</v>
      </c>
      <c r="L44" s="48"/>
      <c r="M44" s="48"/>
      <c r="N44" s="48"/>
      <c r="O44" s="49">
        <f t="shared" si="12"/>
        <v>0</v>
      </c>
      <c r="P44" s="48">
        <v>0</v>
      </c>
      <c r="Q44" s="48">
        <v>0</v>
      </c>
      <c r="R44" s="48">
        <v>0</v>
      </c>
      <c r="S44" s="49">
        <v>0</v>
      </c>
      <c r="T44" s="48"/>
      <c r="U44" s="48"/>
      <c r="V44" s="48"/>
      <c r="W44" s="49">
        <v>0</v>
      </c>
      <c r="X44" s="48"/>
      <c r="Y44" s="48"/>
      <c r="Z44" s="48"/>
      <c r="AA44" s="29">
        <f t="shared" si="15"/>
        <v>0</v>
      </c>
      <c r="AB44" s="48">
        <f t="shared" si="16"/>
        <v>0</v>
      </c>
      <c r="AC44" s="49">
        <f t="shared" si="16"/>
        <v>0</v>
      </c>
      <c r="AD44" s="50">
        <f t="shared" si="16"/>
        <v>0</v>
      </c>
      <c r="AE44" s="49">
        <f t="shared" si="14"/>
        <v>0</v>
      </c>
      <c r="AF44" s="48"/>
      <c r="AG44" s="49"/>
      <c r="AH44" s="50"/>
      <c r="AI44" s="49"/>
      <c r="AJ44" s="49"/>
      <c r="AM44" s="35"/>
      <c r="AN44" s="35"/>
      <c r="AO44" s="12"/>
      <c r="AQ44" s="9"/>
    </row>
    <row r="45" spans="1:43" ht="19.899999999999999" customHeight="1" x14ac:dyDescent="0.2">
      <c r="A45" s="40"/>
      <c r="B45" s="47" t="s">
        <v>44</v>
      </c>
      <c r="C45" s="48">
        <v>504.36306999999999</v>
      </c>
      <c r="D45" s="48">
        <v>46.453220000000002</v>
      </c>
      <c r="E45" s="48">
        <v>240.00985</v>
      </c>
      <c r="F45" s="48">
        <v>240.00985</v>
      </c>
      <c r="G45" s="49">
        <f t="shared" si="10"/>
        <v>0</v>
      </c>
      <c r="H45" s="49"/>
      <c r="I45" s="49"/>
      <c r="J45" s="49"/>
      <c r="K45" s="49">
        <f t="shared" si="11"/>
        <v>0</v>
      </c>
      <c r="L45" s="48"/>
      <c r="M45" s="48"/>
      <c r="N45" s="48"/>
      <c r="O45" s="49">
        <f t="shared" si="12"/>
        <v>1156.7419999999984</v>
      </c>
      <c r="P45" s="48">
        <v>0</v>
      </c>
      <c r="Q45" s="48">
        <v>1156.7419999999984</v>
      </c>
      <c r="R45" s="48">
        <v>0</v>
      </c>
      <c r="S45" s="49">
        <v>27</v>
      </c>
      <c r="T45" s="48"/>
      <c r="U45" s="48">
        <v>27</v>
      </c>
      <c r="V45" s="48"/>
      <c r="W45" s="49">
        <v>137.51000000000002</v>
      </c>
      <c r="X45" s="48">
        <f>X41-SUM(X42:X44)</f>
        <v>0</v>
      </c>
      <c r="Y45" s="48">
        <f>Y41-SUM(Y42:Y44)</f>
        <v>137.50999999999976</v>
      </c>
      <c r="Z45" s="48">
        <f>Z41-SUM(Z42:Z44)</f>
        <v>0</v>
      </c>
      <c r="AA45" s="29">
        <f t="shared" si="15"/>
        <v>110.50999999999976</v>
      </c>
      <c r="AB45" s="48">
        <f t="shared" si="16"/>
        <v>0</v>
      </c>
      <c r="AC45" s="49">
        <f t="shared" si="16"/>
        <v>110.50999999999976</v>
      </c>
      <c r="AD45" s="50">
        <f t="shared" si="16"/>
        <v>0</v>
      </c>
      <c r="AE45" s="49">
        <f t="shared" si="14"/>
        <v>0</v>
      </c>
      <c r="AF45" s="48"/>
      <c r="AG45" s="49"/>
      <c r="AH45" s="50"/>
      <c r="AI45" s="49"/>
      <c r="AJ45" s="49"/>
      <c r="AM45" s="35"/>
      <c r="AN45" s="35"/>
      <c r="AO45" s="12"/>
      <c r="AQ45" s="9"/>
    </row>
    <row r="46" spans="1:43" ht="125.25" customHeight="1" x14ac:dyDescent="0.2">
      <c r="A46" s="40">
        <v>7</v>
      </c>
      <c r="B46" s="41" t="s">
        <v>50</v>
      </c>
      <c r="C46" s="42">
        <v>7334.6130300000004</v>
      </c>
      <c r="D46" s="42">
        <f>SUM(D47:D50)</f>
        <v>2389.4120899999998</v>
      </c>
      <c r="E46" s="42">
        <v>2389.4120800000001</v>
      </c>
      <c r="F46" s="42">
        <v>2389.4120800000001</v>
      </c>
      <c r="G46" s="43">
        <f t="shared" si="10"/>
        <v>0</v>
      </c>
      <c r="H46" s="43"/>
      <c r="I46" s="43"/>
      <c r="J46" s="43"/>
      <c r="K46" s="43">
        <f t="shared" si="11"/>
        <v>0</v>
      </c>
      <c r="L46" s="43"/>
      <c r="M46" s="43"/>
      <c r="N46" s="43"/>
      <c r="O46" s="43">
        <f t="shared" si="12"/>
        <v>5700</v>
      </c>
      <c r="P46" s="42">
        <v>0</v>
      </c>
      <c r="Q46" s="42">
        <v>5700</v>
      </c>
      <c r="R46" s="42">
        <v>0</v>
      </c>
      <c r="S46" s="29">
        <f>T46+U46+V46</f>
        <v>8.0239999999999991</v>
      </c>
      <c r="T46" s="28">
        <v>0</v>
      </c>
      <c r="U46" s="28">
        <v>8.0239999999999991</v>
      </c>
      <c r="V46" s="28">
        <v>0</v>
      </c>
      <c r="W46" s="43">
        <f>X46+Y46+Z46</f>
        <v>8.0239999999999991</v>
      </c>
      <c r="X46" s="42">
        <v>0</v>
      </c>
      <c r="Y46" s="42">
        <v>8.0239999999999991</v>
      </c>
      <c r="Z46" s="42">
        <v>0</v>
      </c>
      <c r="AA46" s="29">
        <f t="shared" si="15"/>
        <v>0</v>
      </c>
      <c r="AB46" s="28">
        <f t="shared" si="16"/>
        <v>0</v>
      </c>
      <c r="AC46" s="29">
        <f t="shared" si="16"/>
        <v>0</v>
      </c>
      <c r="AD46" s="44">
        <f t="shared" si="16"/>
        <v>0</v>
      </c>
      <c r="AE46" s="43">
        <f t="shared" si="14"/>
        <v>0</v>
      </c>
      <c r="AF46" s="42"/>
      <c r="AG46" s="43"/>
      <c r="AH46" s="45"/>
      <c r="AI46" s="43">
        <v>7.82</v>
      </c>
      <c r="AJ46" s="43"/>
      <c r="AL46" s="12">
        <f>G46+W46-K46-S46-(AA46-AE46)</f>
        <v>0</v>
      </c>
      <c r="AM46" s="35">
        <f>G46+W46-K46-S46</f>
        <v>0</v>
      </c>
      <c r="AN46" s="35">
        <f>AA46-AE46</f>
        <v>0</v>
      </c>
      <c r="AO46" s="12">
        <f>AM46-AN46</f>
        <v>0</v>
      </c>
      <c r="AQ46" s="9"/>
    </row>
    <row r="47" spans="1:43" ht="19.899999999999999" customHeight="1" x14ac:dyDescent="0.2">
      <c r="A47" s="40"/>
      <c r="B47" s="47" t="s">
        <v>41</v>
      </c>
      <c r="C47" s="48">
        <v>2301.096</v>
      </c>
      <c r="D47" s="48">
        <f>C47</f>
        <v>2301.096</v>
      </c>
      <c r="E47" s="48">
        <v>2301.096</v>
      </c>
      <c r="F47" s="48">
        <v>2301.096</v>
      </c>
      <c r="G47" s="49">
        <f t="shared" si="10"/>
        <v>0</v>
      </c>
      <c r="H47" s="49"/>
      <c r="I47" s="49"/>
      <c r="J47" s="49"/>
      <c r="K47" s="49">
        <f t="shared" si="11"/>
        <v>0</v>
      </c>
      <c r="L47" s="48"/>
      <c r="M47" s="48"/>
      <c r="N47" s="48"/>
      <c r="O47" s="49">
        <f t="shared" si="12"/>
        <v>0</v>
      </c>
      <c r="P47" s="48">
        <v>0</v>
      </c>
      <c r="Q47" s="48">
        <v>0</v>
      </c>
      <c r="R47" s="48">
        <v>0</v>
      </c>
      <c r="S47" s="49">
        <v>0</v>
      </c>
      <c r="T47" s="48"/>
      <c r="U47" s="48"/>
      <c r="V47" s="48"/>
      <c r="W47" s="49">
        <v>0</v>
      </c>
      <c r="X47" s="48"/>
      <c r="Y47" s="48"/>
      <c r="Z47" s="48"/>
      <c r="AA47" s="29">
        <f t="shared" si="15"/>
        <v>0</v>
      </c>
      <c r="AB47" s="48">
        <f t="shared" si="16"/>
        <v>0</v>
      </c>
      <c r="AC47" s="49">
        <f t="shared" si="16"/>
        <v>0</v>
      </c>
      <c r="AD47" s="50">
        <f t="shared" si="16"/>
        <v>0</v>
      </c>
      <c r="AE47" s="49">
        <f t="shared" si="14"/>
        <v>0</v>
      </c>
      <c r="AF47" s="48"/>
      <c r="AG47" s="49"/>
      <c r="AH47" s="50"/>
      <c r="AI47" s="49"/>
      <c r="AJ47" s="49"/>
      <c r="AM47" s="35"/>
      <c r="AN47" s="35"/>
      <c r="AO47" s="12"/>
      <c r="AQ47" s="9"/>
    </row>
    <row r="48" spans="1:43" ht="19.899999999999999" customHeight="1" x14ac:dyDescent="0.2">
      <c r="A48" s="40"/>
      <c r="B48" s="47" t="s">
        <v>42</v>
      </c>
      <c r="C48" s="48">
        <v>4716.5547200000001</v>
      </c>
      <c r="D48" s="48"/>
      <c r="E48" s="48">
        <v>0</v>
      </c>
      <c r="F48" s="48">
        <v>0</v>
      </c>
      <c r="G48" s="49">
        <f t="shared" si="10"/>
        <v>0</v>
      </c>
      <c r="H48" s="49"/>
      <c r="I48" s="49"/>
      <c r="J48" s="49"/>
      <c r="K48" s="49">
        <f t="shared" si="11"/>
        <v>0</v>
      </c>
      <c r="L48" s="48"/>
      <c r="M48" s="48"/>
      <c r="N48" s="48"/>
      <c r="O48" s="49">
        <f t="shared" si="12"/>
        <v>4716.5547200000001</v>
      </c>
      <c r="P48" s="48">
        <v>0</v>
      </c>
      <c r="Q48" s="48">
        <v>4716.5547200000001</v>
      </c>
      <c r="R48" s="48">
        <v>0</v>
      </c>
      <c r="S48" s="49">
        <v>0</v>
      </c>
      <c r="T48" s="48"/>
      <c r="U48" s="48"/>
      <c r="V48" s="48"/>
      <c r="W48" s="49">
        <v>0</v>
      </c>
      <c r="X48" s="48"/>
      <c r="Y48" s="48"/>
      <c r="Z48" s="48"/>
      <c r="AA48" s="29">
        <f t="shared" si="15"/>
        <v>0</v>
      </c>
      <c r="AB48" s="48">
        <f t="shared" si="16"/>
        <v>0</v>
      </c>
      <c r="AC48" s="49">
        <f t="shared" si="16"/>
        <v>0</v>
      </c>
      <c r="AD48" s="50">
        <f t="shared" si="16"/>
        <v>0</v>
      </c>
      <c r="AE48" s="49">
        <f t="shared" si="14"/>
        <v>0</v>
      </c>
      <c r="AF48" s="48"/>
      <c r="AG48" s="49"/>
      <c r="AH48" s="50"/>
      <c r="AI48" s="49"/>
      <c r="AJ48" s="49"/>
      <c r="AM48" s="35"/>
      <c r="AN48" s="35"/>
      <c r="AO48" s="12"/>
      <c r="AQ48" s="9"/>
    </row>
    <row r="49" spans="1:43" ht="19.899999999999999" customHeight="1" x14ac:dyDescent="0.2">
      <c r="A49" s="40"/>
      <c r="B49" s="47" t="s">
        <v>43</v>
      </c>
      <c r="C49" s="48">
        <v>0</v>
      </c>
      <c r="D49" s="48"/>
      <c r="E49" s="48">
        <v>0</v>
      </c>
      <c r="F49" s="48">
        <v>0</v>
      </c>
      <c r="G49" s="49">
        <f t="shared" si="10"/>
        <v>0</v>
      </c>
      <c r="H49" s="49"/>
      <c r="I49" s="49"/>
      <c r="J49" s="49"/>
      <c r="K49" s="49">
        <f t="shared" si="11"/>
        <v>0</v>
      </c>
      <c r="L49" s="48"/>
      <c r="M49" s="48"/>
      <c r="N49" s="48"/>
      <c r="O49" s="49">
        <f t="shared" si="12"/>
        <v>0</v>
      </c>
      <c r="P49" s="48">
        <v>0</v>
      </c>
      <c r="Q49" s="48">
        <v>0</v>
      </c>
      <c r="R49" s="48">
        <v>0</v>
      </c>
      <c r="S49" s="49">
        <v>0</v>
      </c>
      <c r="T49" s="48"/>
      <c r="U49" s="48"/>
      <c r="V49" s="48"/>
      <c r="W49" s="49">
        <v>0</v>
      </c>
      <c r="X49" s="48"/>
      <c r="Y49" s="48"/>
      <c r="Z49" s="48"/>
      <c r="AA49" s="29">
        <f t="shared" si="15"/>
        <v>0</v>
      </c>
      <c r="AB49" s="48">
        <f t="shared" si="16"/>
        <v>0</v>
      </c>
      <c r="AC49" s="49">
        <f t="shared" si="16"/>
        <v>0</v>
      </c>
      <c r="AD49" s="50">
        <f t="shared" si="16"/>
        <v>0</v>
      </c>
      <c r="AE49" s="49">
        <f t="shared" si="14"/>
        <v>0</v>
      </c>
      <c r="AF49" s="48"/>
      <c r="AG49" s="49"/>
      <c r="AH49" s="50"/>
      <c r="AI49" s="49"/>
      <c r="AJ49" s="49"/>
      <c r="AM49" s="35"/>
      <c r="AN49" s="35"/>
      <c r="AO49" s="12"/>
      <c r="AQ49" s="9"/>
    </row>
    <row r="50" spans="1:43" ht="19.899999999999999" customHeight="1" x14ac:dyDescent="0.2">
      <c r="A50" s="40"/>
      <c r="B50" s="47" t="s">
        <v>44</v>
      </c>
      <c r="C50" s="48">
        <v>316.96231</v>
      </c>
      <c r="D50" s="48">
        <v>88.316090000000003</v>
      </c>
      <c r="E50" s="48">
        <v>88.316090000000003</v>
      </c>
      <c r="F50" s="48">
        <v>88.316090000000003</v>
      </c>
      <c r="G50" s="49">
        <f t="shared" si="10"/>
        <v>0</v>
      </c>
      <c r="H50" s="49"/>
      <c r="I50" s="49"/>
      <c r="J50" s="49"/>
      <c r="K50" s="49">
        <f t="shared" si="11"/>
        <v>0</v>
      </c>
      <c r="L50" s="48"/>
      <c r="M50" s="48"/>
      <c r="N50" s="48"/>
      <c r="O50" s="49">
        <f t="shared" si="12"/>
        <v>983.44527999999934</v>
      </c>
      <c r="P50" s="48">
        <v>0</v>
      </c>
      <c r="Q50" s="48">
        <v>983.44527999999934</v>
      </c>
      <c r="R50" s="48">
        <v>0</v>
      </c>
      <c r="S50" s="49">
        <v>8.0239999999999991</v>
      </c>
      <c r="T50" s="48"/>
      <c r="U50" s="48">
        <f>S50</f>
        <v>8.0239999999999991</v>
      </c>
      <c r="V50" s="48"/>
      <c r="W50" s="49">
        <v>8.0239999999999991</v>
      </c>
      <c r="X50" s="48">
        <f>X46-SUM(X47:X49)</f>
        <v>0</v>
      </c>
      <c r="Y50" s="48">
        <f>Y46-SUM(Y47:Y49)</f>
        <v>8.0239999999999991</v>
      </c>
      <c r="Z50" s="48">
        <f>Z46-SUM(Z47:Z49)</f>
        <v>0</v>
      </c>
      <c r="AA50" s="29">
        <f t="shared" si="15"/>
        <v>0</v>
      </c>
      <c r="AB50" s="48">
        <f t="shared" si="16"/>
        <v>0</v>
      </c>
      <c r="AC50" s="49">
        <f t="shared" si="16"/>
        <v>0</v>
      </c>
      <c r="AD50" s="50">
        <f t="shared" si="16"/>
        <v>0</v>
      </c>
      <c r="AE50" s="49">
        <f t="shared" si="14"/>
        <v>0</v>
      </c>
      <c r="AF50" s="48"/>
      <c r="AG50" s="49"/>
      <c r="AH50" s="50"/>
      <c r="AI50" s="49"/>
      <c r="AJ50" s="49"/>
      <c r="AM50" s="35"/>
      <c r="AN50" s="35"/>
      <c r="AO50" s="12"/>
      <c r="AQ50" s="9"/>
    </row>
    <row r="51" spans="1:43" ht="99" customHeight="1" x14ac:dyDescent="0.2">
      <c r="A51" s="40">
        <v>8</v>
      </c>
      <c r="B51" s="41" t="s">
        <v>51</v>
      </c>
      <c r="C51" s="42">
        <v>5302.2973700000002</v>
      </c>
      <c r="D51" s="42">
        <f>SUM(D52:D55)</f>
        <v>997.92100000000005</v>
      </c>
      <c r="E51" s="42">
        <v>997.92100000000005</v>
      </c>
      <c r="F51" s="42">
        <v>997.92100000000005</v>
      </c>
      <c r="G51" s="43">
        <f t="shared" si="10"/>
        <v>0</v>
      </c>
      <c r="H51" s="43"/>
      <c r="I51" s="43"/>
      <c r="J51" s="43"/>
      <c r="K51" s="43">
        <f t="shared" si="11"/>
        <v>0</v>
      </c>
      <c r="L51" s="43"/>
      <c r="M51" s="43"/>
      <c r="N51" s="43"/>
      <c r="O51" s="43">
        <f t="shared" si="12"/>
        <v>4950</v>
      </c>
      <c r="P51" s="42">
        <v>0</v>
      </c>
      <c r="Q51" s="42">
        <v>4950</v>
      </c>
      <c r="R51" s="42">
        <v>0</v>
      </c>
      <c r="S51" s="29">
        <f>T51+U51+V51</f>
        <v>0</v>
      </c>
      <c r="T51" s="28">
        <v>0</v>
      </c>
      <c r="U51" s="28">
        <v>0</v>
      </c>
      <c r="V51" s="28">
        <v>0</v>
      </c>
      <c r="W51" s="43">
        <f>X51+Y51+Z51</f>
        <v>0</v>
      </c>
      <c r="X51" s="42">
        <v>0</v>
      </c>
      <c r="Y51" s="42">
        <v>0</v>
      </c>
      <c r="Z51" s="42">
        <v>0</v>
      </c>
      <c r="AA51" s="29">
        <f t="shared" si="15"/>
        <v>0</v>
      </c>
      <c r="AB51" s="28">
        <f t="shared" si="16"/>
        <v>0</v>
      </c>
      <c r="AC51" s="29">
        <f t="shared" si="16"/>
        <v>0</v>
      </c>
      <c r="AD51" s="44">
        <f t="shared" si="16"/>
        <v>0</v>
      </c>
      <c r="AE51" s="43">
        <f t="shared" si="14"/>
        <v>0</v>
      </c>
      <c r="AF51" s="42"/>
      <c r="AG51" s="43"/>
      <c r="AH51" s="45"/>
      <c r="AI51" s="43">
        <v>4.4400000000000004</v>
      </c>
      <c r="AJ51" s="46"/>
      <c r="AL51" s="12">
        <f>G51+W51-K51-S51-(AA51-AE51)</f>
        <v>0</v>
      </c>
      <c r="AM51" s="35">
        <f>G51+W51-K51-S51</f>
        <v>0</v>
      </c>
      <c r="AN51" s="35">
        <f>AA51-AE51</f>
        <v>0</v>
      </c>
      <c r="AO51" s="12">
        <f>AM51-AN51</f>
        <v>0</v>
      </c>
      <c r="AQ51" s="9"/>
    </row>
    <row r="52" spans="1:43" ht="19.899999999999999" customHeight="1" x14ac:dyDescent="0.2">
      <c r="A52" s="40"/>
      <c r="B52" s="47" t="s">
        <v>41</v>
      </c>
      <c r="C52" s="48">
        <v>960</v>
      </c>
      <c r="D52" s="48">
        <f>C52</f>
        <v>960</v>
      </c>
      <c r="E52" s="48">
        <v>960</v>
      </c>
      <c r="F52" s="48">
        <v>960</v>
      </c>
      <c r="G52" s="49">
        <f t="shared" si="10"/>
        <v>0</v>
      </c>
      <c r="H52" s="49"/>
      <c r="I52" s="49"/>
      <c r="J52" s="49"/>
      <c r="K52" s="49">
        <f t="shared" si="11"/>
        <v>0</v>
      </c>
      <c r="L52" s="48"/>
      <c r="M52" s="48"/>
      <c r="N52" s="48"/>
      <c r="O52" s="49">
        <f t="shared" si="12"/>
        <v>0</v>
      </c>
      <c r="P52" s="48">
        <v>0</v>
      </c>
      <c r="Q52" s="48">
        <v>0</v>
      </c>
      <c r="R52" s="48">
        <v>0</v>
      </c>
      <c r="S52" s="49">
        <v>0</v>
      </c>
      <c r="T52" s="48"/>
      <c r="U52" s="48"/>
      <c r="V52" s="48"/>
      <c r="W52" s="49">
        <v>0</v>
      </c>
      <c r="X52" s="48"/>
      <c r="Y52" s="48"/>
      <c r="Z52" s="48"/>
      <c r="AA52" s="29">
        <f t="shared" si="15"/>
        <v>0</v>
      </c>
      <c r="AB52" s="48">
        <f t="shared" si="16"/>
        <v>0</v>
      </c>
      <c r="AC52" s="49">
        <f t="shared" si="16"/>
        <v>0</v>
      </c>
      <c r="AD52" s="50">
        <f t="shared" si="16"/>
        <v>0</v>
      </c>
      <c r="AE52" s="49">
        <f t="shared" si="14"/>
        <v>0</v>
      </c>
      <c r="AF52" s="48"/>
      <c r="AG52" s="49"/>
      <c r="AH52" s="50"/>
      <c r="AI52" s="49"/>
      <c r="AJ52" s="49"/>
      <c r="AM52" s="35"/>
      <c r="AN52" s="35"/>
      <c r="AO52" s="12"/>
      <c r="AQ52" s="9"/>
    </row>
    <row r="53" spans="1:43" ht="19.899999999999999" customHeight="1" x14ac:dyDescent="0.2">
      <c r="A53" s="40"/>
      <c r="B53" s="47" t="s">
        <v>42</v>
      </c>
      <c r="C53" s="48">
        <v>4093.3762700000002</v>
      </c>
      <c r="D53" s="48"/>
      <c r="E53" s="48">
        <v>0</v>
      </c>
      <c r="F53" s="48">
        <v>0</v>
      </c>
      <c r="G53" s="49">
        <f t="shared" si="10"/>
        <v>0</v>
      </c>
      <c r="H53" s="49"/>
      <c r="I53" s="49"/>
      <c r="J53" s="49"/>
      <c r="K53" s="49">
        <f t="shared" si="11"/>
        <v>0</v>
      </c>
      <c r="L53" s="48"/>
      <c r="M53" s="48"/>
      <c r="N53" s="48"/>
      <c r="O53" s="49">
        <f t="shared" si="12"/>
        <v>4093.3762700000002</v>
      </c>
      <c r="P53" s="48">
        <v>0</v>
      </c>
      <c r="Q53" s="48">
        <v>4093.3762700000002</v>
      </c>
      <c r="R53" s="48">
        <v>0</v>
      </c>
      <c r="S53" s="49">
        <v>0</v>
      </c>
      <c r="T53" s="48"/>
      <c r="U53" s="48"/>
      <c r="V53" s="48"/>
      <c r="W53" s="49">
        <v>0</v>
      </c>
      <c r="X53" s="48"/>
      <c r="Y53" s="48"/>
      <c r="Z53" s="48"/>
      <c r="AA53" s="29">
        <f t="shared" si="15"/>
        <v>0</v>
      </c>
      <c r="AB53" s="48">
        <f t="shared" si="16"/>
        <v>0</v>
      </c>
      <c r="AC53" s="49">
        <f t="shared" si="16"/>
        <v>0</v>
      </c>
      <c r="AD53" s="50">
        <f t="shared" si="16"/>
        <v>0</v>
      </c>
      <c r="AE53" s="49">
        <f t="shared" si="14"/>
        <v>0</v>
      </c>
      <c r="AF53" s="48"/>
      <c r="AG53" s="49"/>
      <c r="AH53" s="50"/>
      <c r="AI53" s="49"/>
      <c r="AJ53" s="49"/>
      <c r="AM53" s="35"/>
      <c r="AN53" s="35"/>
      <c r="AO53" s="12"/>
      <c r="AQ53" s="9"/>
    </row>
    <row r="54" spans="1:43" ht="19.899999999999999" customHeight="1" x14ac:dyDescent="0.2">
      <c r="A54" s="40"/>
      <c r="B54" s="47" t="s">
        <v>43</v>
      </c>
      <c r="C54" s="48">
        <v>0</v>
      </c>
      <c r="D54" s="48"/>
      <c r="E54" s="48">
        <v>0</v>
      </c>
      <c r="F54" s="48">
        <v>0</v>
      </c>
      <c r="G54" s="49">
        <f t="shared" si="10"/>
        <v>0</v>
      </c>
      <c r="H54" s="49"/>
      <c r="I54" s="49"/>
      <c r="J54" s="49"/>
      <c r="K54" s="49">
        <f t="shared" si="11"/>
        <v>0</v>
      </c>
      <c r="L54" s="48"/>
      <c r="M54" s="48"/>
      <c r="N54" s="48"/>
      <c r="O54" s="49">
        <f t="shared" si="12"/>
        <v>0</v>
      </c>
      <c r="P54" s="48">
        <v>0</v>
      </c>
      <c r="Q54" s="48">
        <v>0</v>
      </c>
      <c r="R54" s="48">
        <v>0</v>
      </c>
      <c r="S54" s="49">
        <v>0</v>
      </c>
      <c r="T54" s="48"/>
      <c r="U54" s="48"/>
      <c r="V54" s="48"/>
      <c r="W54" s="49">
        <v>0</v>
      </c>
      <c r="X54" s="48"/>
      <c r="Y54" s="48"/>
      <c r="Z54" s="48"/>
      <c r="AA54" s="29">
        <f t="shared" si="15"/>
        <v>0</v>
      </c>
      <c r="AB54" s="48">
        <f t="shared" si="16"/>
        <v>0</v>
      </c>
      <c r="AC54" s="49">
        <f t="shared" si="16"/>
        <v>0</v>
      </c>
      <c r="AD54" s="50">
        <f t="shared" si="16"/>
        <v>0</v>
      </c>
      <c r="AE54" s="49">
        <f t="shared" si="14"/>
        <v>0</v>
      </c>
      <c r="AF54" s="48"/>
      <c r="AG54" s="49"/>
      <c r="AH54" s="50"/>
      <c r="AI54" s="49"/>
      <c r="AJ54" s="49"/>
      <c r="AM54" s="35"/>
      <c r="AN54" s="35"/>
      <c r="AO54" s="12"/>
      <c r="AQ54" s="9"/>
    </row>
    <row r="55" spans="1:43" ht="19.899999999999999" customHeight="1" x14ac:dyDescent="0.2">
      <c r="A55" s="40"/>
      <c r="B55" s="47" t="s">
        <v>44</v>
      </c>
      <c r="C55" s="48">
        <v>248.92110000000002</v>
      </c>
      <c r="D55" s="48">
        <v>37.920999999999999</v>
      </c>
      <c r="E55" s="48">
        <v>37.920999999999999</v>
      </c>
      <c r="F55" s="48">
        <v>37.920999999999999</v>
      </c>
      <c r="G55" s="49">
        <f t="shared" si="10"/>
        <v>0</v>
      </c>
      <c r="H55" s="49"/>
      <c r="I55" s="49"/>
      <c r="J55" s="49"/>
      <c r="K55" s="49">
        <f t="shared" si="11"/>
        <v>0</v>
      </c>
      <c r="L55" s="48"/>
      <c r="M55" s="48"/>
      <c r="N55" s="48"/>
      <c r="O55" s="49">
        <f t="shared" si="12"/>
        <v>856.62373000000002</v>
      </c>
      <c r="P55" s="48">
        <v>0</v>
      </c>
      <c r="Q55" s="48">
        <v>856.62373000000002</v>
      </c>
      <c r="R55" s="48">
        <v>0</v>
      </c>
      <c r="S55" s="49">
        <v>0</v>
      </c>
      <c r="T55" s="48"/>
      <c r="U55" s="48">
        <f>S55</f>
        <v>0</v>
      </c>
      <c r="V55" s="48"/>
      <c r="W55" s="49">
        <v>0</v>
      </c>
      <c r="X55" s="48">
        <f>X51-SUM(X52:X54)</f>
        <v>0</v>
      </c>
      <c r="Y55" s="48">
        <f>Y51-SUM(Y52:Y54)</f>
        <v>0</v>
      </c>
      <c r="Z55" s="48">
        <f>Z51-SUM(Z52:Z54)</f>
        <v>0</v>
      </c>
      <c r="AA55" s="29">
        <f t="shared" si="15"/>
        <v>0</v>
      </c>
      <c r="AB55" s="48">
        <f t="shared" si="16"/>
        <v>0</v>
      </c>
      <c r="AC55" s="49">
        <f t="shared" si="16"/>
        <v>0</v>
      </c>
      <c r="AD55" s="50">
        <f t="shared" si="16"/>
        <v>0</v>
      </c>
      <c r="AE55" s="49">
        <f t="shared" si="14"/>
        <v>0</v>
      </c>
      <c r="AF55" s="48"/>
      <c r="AG55" s="49"/>
      <c r="AH55" s="50"/>
      <c r="AI55" s="49"/>
      <c r="AJ55" s="49"/>
      <c r="AM55" s="35"/>
      <c r="AN55" s="35"/>
      <c r="AO55" s="12"/>
      <c r="AQ55" s="9"/>
    </row>
    <row r="56" spans="1:43" ht="122.25" customHeight="1" x14ac:dyDescent="0.2">
      <c r="A56" s="40">
        <v>9</v>
      </c>
      <c r="B56" s="41" t="s">
        <v>52</v>
      </c>
      <c r="C56" s="42">
        <v>60555.498669999994</v>
      </c>
      <c r="D56" s="42">
        <f>SUM(D57:D60)</f>
        <v>4014.5946899999999</v>
      </c>
      <c r="E56" s="42">
        <v>384.07069000000001</v>
      </c>
      <c r="F56" s="42">
        <v>384.07069000000001</v>
      </c>
      <c r="G56" s="43">
        <f t="shared" si="10"/>
        <v>0</v>
      </c>
      <c r="H56" s="43"/>
      <c r="I56" s="43"/>
      <c r="J56" s="43"/>
      <c r="K56" s="43">
        <f t="shared" si="11"/>
        <v>0</v>
      </c>
      <c r="L56" s="43"/>
      <c r="M56" s="43"/>
      <c r="N56" s="43"/>
      <c r="O56" s="43">
        <f t="shared" si="12"/>
        <v>26251.7</v>
      </c>
      <c r="P56" s="42">
        <v>0</v>
      </c>
      <c r="Q56" s="42">
        <v>26251.7</v>
      </c>
      <c r="R56" s="42">
        <v>0</v>
      </c>
      <c r="S56" s="29">
        <f>T56+U56+V56</f>
        <v>8.0239999999999991</v>
      </c>
      <c r="T56" s="28">
        <v>0</v>
      </c>
      <c r="U56" s="28">
        <v>8.0239999999999991</v>
      </c>
      <c r="V56" s="28">
        <v>0</v>
      </c>
      <c r="W56" s="43">
        <f>X56+Y56+Z56</f>
        <v>8.0239999999999991</v>
      </c>
      <c r="X56" s="42">
        <v>0</v>
      </c>
      <c r="Y56" s="42">
        <v>8.0239999999999991</v>
      </c>
      <c r="Z56" s="42">
        <v>0</v>
      </c>
      <c r="AA56" s="29">
        <f t="shared" si="15"/>
        <v>0</v>
      </c>
      <c r="AB56" s="28">
        <f t="shared" si="16"/>
        <v>0</v>
      </c>
      <c r="AC56" s="29">
        <f t="shared" si="16"/>
        <v>0</v>
      </c>
      <c r="AD56" s="44">
        <f t="shared" si="16"/>
        <v>0</v>
      </c>
      <c r="AE56" s="43">
        <f t="shared" si="14"/>
        <v>0</v>
      </c>
      <c r="AF56" s="42"/>
      <c r="AG56" s="43"/>
      <c r="AH56" s="45"/>
      <c r="AI56" s="43"/>
      <c r="AJ56" s="46"/>
      <c r="AL56" s="12">
        <f>G56+W56-K56-S56-(AA56-AE56)</f>
        <v>0</v>
      </c>
      <c r="AM56" s="35">
        <f>G56+W56-K56-S56</f>
        <v>0</v>
      </c>
      <c r="AN56" s="35">
        <f>AA56-AE56</f>
        <v>0</v>
      </c>
      <c r="AO56" s="12">
        <f>AM56-AN56</f>
        <v>0</v>
      </c>
      <c r="AQ56" s="9"/>
    </row>
    <row r="57" spans="1:43" ht="19.899999999999999" customHeight="1" x14ac:dyDescent="0.2">
      <c r="A57" s="40"/>
      <c r="B57" s="47" t="s">
        <v>41</v>
      </c>
      <c r="C57" s="48">
        <v>4000</v>
      </c>
      <c r="D57" s="48">
        <f>C57</f>
        <v>4000</v>
      </c>
      <c r="E57" s="48">
        <v>369.476</v>
      </c>
      <c r="F57" s="48">
        <v>369.476</v>
      </c>
      <c r="G57" s="49">
        <f t="shared" si="10"/>
        <v>0</v>
      </c>
      <c r="H57" s="49"/>
      <c r="I57" s="49"/>
      <c r="J57" s="49"/>
      <c r="K57" s="49">
        <f t="shared" si="11"/>
        <v>0</v>
      </c>
      <c r="L57" s="48"/>
      <c r="M57" s="48"/>
      <c r="N57" s="48"/>
      <c r="O57" s="49">
        <f t="shared" si="12"/>
        <v>1933.70192</v>
      </c>
      <c r="P57" s="48">
        <v>0</v>
      </c>
      <c r="Q57" s="48">
        <v>1933.70192</v>
      </c>
      <c r="R57" s="48">
        <v>0</v>
      </c>
      <c r="S57" s="49">
        <v>0</v>
      </c>
      <c r="T57" s="48"/>
      <c r="U57" s="48"/>
      <c r="V57" s="48"/>
      <c r="W57" s="49">
        <v>0</v>
      </c>
      <c r="X57" s="48"/>
      <c r="Y57" s="48"/>
      <c r="Z57" s="48"/>
      <c r="AA57" s="29">
        <f t="shared" si="15"/>
        <v>0</v>
      </c>
      <c r="AB57" s="48">
        <f t="shared" si="16"/>
        <v>0</v>
      </c>
      <c r="AC57" s="49">
        <f t="shared" si="16"/>
        <v>0</v>
      </c>
      <c r="AD57" s="50">
        <f t="shared" si="16"/>
        <v>0</v>
      </c>
      <c r="AE57" s="49">
        <f t="shared" si="14"/>
        <v>0</v>
      </c>
      <c r="AF57" s="48"/>
      <c r="AG57" s="49"/>
      <c r="AH57" s="50"/>
      <c r="AI57" s="49"/>
      <c r="AJ57" s="49"/>
      <c r="AM57" s="35"/>
      <c r="AN57" s="35"/>
      <c r="AO57" s="12"/>
      <c r="AQ57" s="9"/>
    </row>
    <row r="58" spans="1:43" ht="19.899999999999999" customHeight="1" x14ac:dyDescent="0.2">
      <c r="A58" s="40"/>
      <c r="B58" s="47" t="s">
        <v>42</v>
      </c>
      <c r="C58" s="48">
        <v>53000</v>
      </c>
      <c r="D58" s="48"/>
      <c r="E58" s="48">
        <v>0</v>
      </c>
      <c r="F58" s="48">
        <v>0</v>
      </c>
      <c r="G58" s="49">
        <f t="shared" si="10"/>
        <v>0</v>
      </c>
      <c r="H58" s="49"/>
      <c r="I58" s="49"/>
      <c r="J58" s="49"/>
      <c r="K58" s="49">
        <f t="shared" si="11"/>
        <v>0</v>
      </c>
      <c r="L58" s="48"/>
      <c r="M58" s="48"/>
      <c r="N58" s="48"/>
      <c r="O58" s="49">
        <f t="shared" si="12"/>
        <v>23336.68202</v>
      </c>
      <c r="P58" s="48">
        <v>0</v>
      </c>
      <c r="Q58" s="48">
        <v>23336.68202</v>
      </c>
      <c r="R58" s="48">
        <v>0</v>
      </c>
      <c r="S58" s="49">
        <v>0</v>
      </c>
      <c r="T58" s="48"/>
      <c r="U58" s="48"/>
      <c r="V58" s="48"/>
      <c r="W58" s="49">
        <v>0</v>
      </c>
      <c r="X58" s="48"/>
      <c r="Y58" s="48"/>
      <c r="Z58" s="48"/>
      <c r="AA58" s="29">
        <f t="shared" si="15"/>
        <v>0</v>
      </c>
      <c r="AB58" s="48">
        <f t="shared" si="16"/>
        <v>0</v>
      </c>
      <c r="AC58" s="49">
        <f t="shared" si="16"/>
        <v>0</v>
      </c>
      <c r="AD58" s="50">
        <f t="shared" si="16"/>
        <v>0</v>
      </c>
      <c r="AE58" s="49">
        <f t="shared" si="14"/>
        <v>0</v>
      </c>
      <c r="AF58" s="48"/>
      <c r="AG58" s="49"/>
      <c r="AH58" s="50"/>
      <c r="AI58" s="49"/>
      <c r="AJ58" s="49"/>
      <c r="AM58" s="35"/>
      <c r="AN58" s="35"/>
      <c r="AO58" s="12"/>
      <c r="AQ58" s="9"/>
    </row>
    <row r="59" spans="1:43" ht="19.899999999999999" customHeight="1" x14ac:dyDescent="0.2">
      <c r="A59" s="40"/>
      <c r="B59" s="47" t="s">
        <v>43</v>
      </c>
      <c r="C59" s="48">
        <v>0</v>
      </c>
      <c r="D59" s="48"/>
      <c r="E59" s="48">
        <v>0</v>
      </c>
      <c r="F59" s="48">
        <v>0</v>
      </c>
      <c r="G59" s="49">
        <f t="shared" si="10"/>
        <v>0</v>
      </c>
      <c r="H59" s="49"/>
      <c r="I59" s="49"/>
      <c r="J59" s="49"/>
      <c r="K59" s="49">
        <f t="shared" si="11"/>
        <v>0</v>
      </c>
      <c r="L59" s="48"/>
      <c r="M59" s="48"/>
      <c r="N59" s="48"/>
      <c r="O59" s="49">
        <f t="shared" si="12"/>
        <v>0</v>
      </c>
      <c r="P59" s="48">
        <v>0</v>
      </c>
      <c r="Q59" s="48">
        <v>0</v>
      </c>
      <c r="R59" s="48">
        <v>0</v>
      </c>
      <c r="S59" s="49">
        <v>0</v>
      </c>
      <c r="T59" s="48"/>
      <c r="U59" s="48"/>
      <c r="V59" s="48"/>
      <c r="W59" s="49">
        <v>0</v>
      </c>
      <c r="X59" s="48"/>
      <c r="Y59" s="48"/>
      <c r="Z59" s="48"/>
      <c r="AA59" s="29">
        <f t="shared" si="15"/>
        <v>0</v>
      </c>
      <c r="AB59" s="48">
        <f t="shared" si="16"/>
        <v>0</v>
      </c>
      <c r="AC59" s="49">
        <f t="shared" si="16"/>
        <v>0</v>
      </c>
      <c r="AD59" s="50">
        <f t="shared" si="16"/>
        <v>0</v>
      </c>
      <c r="AE59" s="49">
        <f t="shared" si="14"/>
        <v>0</v>
      </c>
      <c r="AF59" s="48"/>
      <c r="AG59" s="49"/>
      <c r="AH59" s="50"/>
      <c r="AI59" s="49"/>
      <c r="AJ59" s="49"/>
      <c r="AM59" s="35"/>
      <c r="AN59" s="35"/>
      <c r="AO59" s="12"/>
      <c r="AQ59" s="9"/>
    </row>
    <row r="60" spans="1:43" ht="19.899999999999999" customHeight="1" x14ac:dyDescent="0.2">
      <c r="A60" s="40"/>
      <c r="B60" s="47" t="s">
        <v>44</v>
      </c>
      <c r="C60" s="48">
        <v>3555.4986699999995</v>
      </c>
      <c r="D60" s="48">
        <v>14.59469</v>
      </c>
      <c r="E60" s="48">
        <v>14.59469</v>
      </c>
      <c r="F60" s="48">
        <v>14.59469</v>
      </c>
      <c r="G60" s="49">
        <f t="shared" si="10"/>
        <v>0</v>
      </c>
      <c r="H60" s="49"/>
      <c r="I60" s="49"/>
      <c r="J60" s="49"/>
      <c r="K60" s="49">
        <f t="shared" si="11"/>
        <v>0</v>
      </c>
      <c r="L60" s="48"/>
      <c r="M60" s="48"/>
      <c r="N60" s="48"/>
      <c r="O60" s="49">
        <f t="shared" si="12"/>
        <v>981.31605999999999</v>
      </c>
      <c r="P60" s="48">
        <v>0</v>
      </c>
      <c r="Q60" s="48">
        <v>981.31605999999999</v>
      </c>
      <c r="R60" s="48">
        <v>0</v>
      </c>
      <c r="S60" s="49">
        <v>8.0239999999999991</v>
      </c>
      <c r="T60" s="48"/>
      <c r="U60" s="48">
        <f>S60</f>
        <v>8.0239999999999991</v>
      </c>
      <c r="V60" s="48"/>
      <c r="W60" s="49">
        <v>8.0239999999999991</v>
      </c>
      <c r="X60" s="48">
        <f>X56-SUM(X57:X59)</f>
        <v>0</v>
      </c>
      <c r="Y60" s="48">
        <f>Y56-SUM(Y57:Y59)</f>
        <v>8.0239999999999991</v>
      </c>
      <c r="Z60" s="48">
        <f>Z56-SUM(Z57:Z59)</f>
        <v>0</v>
      </c>
      <c r="AA60" s="29">
        <f t="shared" si="15"/>
        <v>0</v>
      </c>
      <c r="AB60" s="48">
        <f t="shared" si="16"/>
        <v>0</v>
      </c>
      <c r="AC60" s="49">
        <f t="shared" si="16"/>
        <v>0</v>
      </c>
      <c r="AD60" s="50">
        <f t="shared" si="16"/>
        <v>0</v>
      </c>
      <c r="AE60" s="49">
        <f t="shared" si="14"/>
        <v>0</v>
      </c>
      <c r="AF60" s="48"/>
      <c r="AG60" s="49"/>
      <c r="AH60" s="50"/>
      <c r="AI60" s="49"/>
      <c r="AJ60" s="49"/>
      <c r="AM60" s="35"/>
      <c r="AN60" s="35"/>
      <c r="AO60" s="12"/>
      <c r="AQ60" s="9"/>
    </row>
    <row r="61" spans="1:43" ht="111.75" customHeight="1" x14ac:dyDescent="0.2">
      <c r="A61" s="40">
        <v>10</v>
      </c>
      <c r="B61" s="41" t="s">
        <v>53</v>
      </c>
      <c r="C61" s="42">
        <v>1983.6436699999999</v>
      </c>
      <c r="D61" s="42">
        <f>SUM(D62:D65)</f>
        <v>862.78585999999996</v>
      </c>
      <c r="E61" s="42">
        <v>862.78585999999996</v>
      </c>
      <c r="F61" s="42">
        <v>862.78585999999996</v>
      </c>
      <c r="G61" s="43">
        <f t="shared" si="10"/>
        <v>0</v>
      </c>
      <c r="H61" s="43"/>
      <c r="I61" s="43"/>
      <c r="J61" s="43"/>
      <c r="K61" s="43">
        <f t="shared" si="11"/>
        <v>0</v>
      </c>
      <c r="L61" s="43"/>
      <c r="M61" s="43"/>
      <c r="N61" s="43"/>
      <c r="O61" s="43">
        <f t="shared" si="12"/>
        <v>1400</v>
      </c>
      <c r="P61" s="42">
        <v>0</v>
      </c>
      <c r="Q61" s="42">
        <v>1400</v>
      </c>
      <c r="R61" s="42">
        <v>0</v>
      </c>
      <c r="S61" s="29">
        <f>T61+U61+V61</f>
        <v>0</v>
      </c>
      <c r="T61" s="28">
        <v>0</v>
      </c>
      <c r="U61" s="28">
        <v>0</v>
      </c>
      <c r="V61" s="28">
        <v>0</v>
      </c>
      <c r="W61" s="43">
        <f>X61+Y61+Z61</f>
        <v>0</v>
      </c>
      <c r="X61" s="42">
        <v>0</v>
      </c>
      <c r="Y61" s="42">
        <v>0</v>
      </c>
      <c r="Z61" s="42">
        <v>0</v>
      </c>
      <c r="AA61" s="29">
        <f t="shared" si="15"/>
        <v>0</v>
      </c>
      <c r="AB61" s="28">
        <f t="shared" si="16"/>
        <v>0</v>
      </c>
      <c r="AC61" s="29">
        <f t="shared" si="16"/>
        <v>0</v>
      </c>
      <c r="AD61" s="44">
        <f t="shared" si="16"/>
        <v>0</v>
      </c>
      <c r="AE61" s="43">
        <f t="shared" si="14"/>
        <v>0</v>
      </c>
      <c r="AF61" s="42"/>
      <c r="AG61" s="43"/>
      <c r="AH61" s="45"/>
      <c r="AI61" s="43">
        <v>2.8</v>
      </c>
      <c r="AJ61" s="43"/>
      <c r="AL61" s="12">
        <f>G61+W61-K61-S61-(AA61-AE61)</f>
        <v>0</v>
      </c>
      <c r="AM61" s="35">
        <f>G61+W61-K61-S61</f>
        <v>0</v>
      </c>
      <c r="AN61" s="35">
        <f>AA61-AE61</f>
        <v>0</v>
      </c>
      <c r="AO61" s="12">
        <f>AM61-AN61</f>
        <v>0</v>
      </c>
      <c r="AQ61" s="9"/>
    </row>
    <row r="62" spans="1:43" ht="19.899999999999999" customHeight="1" x14ac:dyDescent="0.2">
      <c r="A62" s="40"/>
      <c r="B62" s="47" t="s">
        <v>41</v>
      </c>
      <c r="C62" s="48">
        <v>830</v>
      </c>
      <c r="D62" s="48">
        <f>C62</f>
        <v>830</v>
      </c>
      <c r="E62" s="48">
        <v>830</v>
      </c>
      <c r="F62" s="48">
        <v>830</v>
      </c>
      <c r="G62" s="49">
        <f t="shared" si="10"/>
        <v>0</v>
      </c>
      <c r="H62" s="49"/>
      <c r="I62" s="49"/>
      <c r="J62" s="49"/>
      <c r="K62" s="49">
        <f t="shared" si="11"/>
        <v>0</v>
      </c>
      <c r="L62" s="48"/>
      <c r="M62" s="48"/>
      <c r="N62" s="48"/>
      <c r="O62" s="49">
        <f t="shared" si="12"/>
        <v>0</v>
      </c>
      <c r="P62" s="48">
        <v>0</v>
      </c>
      <c r="Q62" s="48">
        <v>0</v>
      </c>
      <c r="R62" s="48">
        <v>0</v>
      </c>
      <c r="S62" s="49">
        <v>0</v>
      </c>
      <c r="T62" s="48"/>
      <c r="U62" s="48"/>
      <c r="V62" s="48"/>
      <c r="W62" s="49">
        <v>0</v>
      </c>
      <c r="X62" s="48"/>
      <c r="Y62" s="48"/>
      <c r="Z62" s="48"/>
      <c r="AA62" s="29">
        <f t="shared" si="15"/>
        <v>0</v>
      </c>
      <c r="AB62" s="48">
        <f t="shared" si="16"/>
        <v>0</v>
      </c>
      <c r="AC62" s="49">
        <f t="shared" si="16"/>
        <v>0</v>
      </c>
      <c r="AD62" s="50">
        <f t="shared" si="16"/>
        <v>0</v>
      </c>
      <c r="AE62" s="49">
        <f t="shared" si="14"/>
        <v>0</v>
      </c>
      <c r="AF62" s="48"/>
      <c r="AG62" s="49"/>
      <c r="AH62" s="50"/>
      <c r="AI62" s="49"/>
      <c r="AJ62" s="49"/>
      <c r="AM62" s="35"/>
      <c r="AN62" s="35"/>
      <c r="AO62" s="12"/>
      <c r="AQ62" s="9"/>
    </row>
    <row r="63" spans="1:43" ht="19.899999999999999" customHeight="1" x14ac:dyDescent="0.2">
      <c r="A63" s="40"/>
      <c r="B63" s="47" t="s">
        <v>42</v>
      </c>
      <c r="C63" s="48">
        <v>1025.36635</v>
      </c>
      <c r="D63" s="48"/>
      <c r="E63" s="48">
        <v>0</v>
      </c>
      <c r="F63" s="48">
        <v>0</v>
      </c>
      <c r="G63" s="49">
        <f t="shared" si="10"/>
        <v>0</v>
      </c>
      <c r="H63" s="49"/>
      <c r="I63" s="49"/>
      <c r="J63" s="49"/>
      <c r="K63" s="49">
        <f t="shared" si="11"/>
        <v>0</v>
      </c>
      <c r="L63" s="48"/>
      <c r="M63" s="48"/>
      <c r="N63" s="48"/>
      <c r="O63" s="49">
        <f t="shared" si="12"/>
        <v>1025.36635</v>
      </c>
      <c r="P63" s="48">
        <v>0</v>
      </c>
      <c r="Q63" s="48">
        <v>1025.36635</v>
      </c>
      <c r="R63" s="48">
        <v>0</v>
      </c>
      <c r="S63" s="49">
        <v>0</v>
      </c>
      <c r="T63" s="48"/>
      <c r="U63" s="48"/>
      <c r="V63" s="48"/>
      <c r="W63" s="49">
        <v>0</v>
      </c>
      <c r="X63" s="48"/>
      <c r="Y63" s="48"/>
      <c r="Z63" s="48"/>
      <c r="AA63" s="29">
        <f t="shared" si="15"/>
        <v>0</v>
      </c>
      <c r="AB63" s="48">
        <f t="shared" si="16"/>
        <v>0</v>
      </c>
      <c r="AC63" s="49">
        <f t="shared" si="16"/>
        <v>0</v>
      </c>
      <c r="AD63" s="50">
        <f t="shared" si="16"/>
        <v>0</v>
      </c>
      <c r="AE63" s="49">
        <f t="shared" si="14"/>
        <v>0</v>
      </c>
      <c r="AF63" s="48"/>
      <c r="AG63" s="49"/>
      <c r="AH63" s="50"/>
      <c r="AI63" s="49"/>
      <c r="AJ63" s="49"/>
      <c r="AM63" s="35"/>
      <c r="AN63" s="35"/>
      <c r="AO63" s="12"/>
      <c r="AQ63" s="9"/>
    </row>
    <row r="64" spans="1:43" ht="19.899999999999999" customHeight="1" x14ac:dyDescent="0.2">
      <c r="A64" s="40"/>
      <c r="B64" s="47" t="s">
        <v>43</v>
      </c>
      <c r="C64" s="48">
        <v>0</v>
      </c>
      <c r="D64" s="48"/>
      <c r="E64" s="48">
        <v>0</v>
      </c>
      <c r="F64" s="48">
        <v>0</v>
      </c>
      <c r="G64" s="49">
        <f t="shared" si="10"/>
        <v>0</v>
      </c>
      <c r="H64" s="49"/>
      <c r="I64" s="49"/>
      <c r="J64" s="49"/>
      <c r="K64" s="49">
        <f t="shared" si="11"/>
        <v>0</v>
      </c>
      <c r="L64" s="48"/>
      <c r="M64" s="48"/>
      <c r="N64" s="48"/>
      <c r="O64" s="49">
        <f t="shared" si="12"/>
        <v>0</v>
      </c>
      <c r="P64" s="48">
        <v>0</v>
      </c>
      <c r="Q64" s="48">
        <v>0</v>
      </c>
      <c r="R64" s="48">
        <v>0</v>
      </c>
      <c r="S64" s="49">
        <v>0</v>
      </c>
      <c r="T64" s="48"/>
      <c r="U64" s="48"/>
      <c r="V64" s="48"/>
      <c r="W64" s="49">
        <v>0</v>
      </c>
      <c r="X64" s="48"/>
      <c r="Y64" s="48"/>
      <c r="Z64" s="48"/>
      <c r="AA64" s="29">
        <f t="shared" si="15"/>
        <v>0</v>
      </c>
      <c r="AB64" s="48">
        <f t="shared" si="16"/>
        <v>0</v>
      </c>
      <c r="AC64" s="49">
        <f t="shared" si="16"/>
        <v>0</v>
      </c>
      <c r="AD64" s="50">
        <f t="shared" si="16"/>
        <v>0</v>
      </c>
      <c r="AE64" s="49">
        <f t="shared" si="14"/>
        <v>0</v>
      </c>
      <c r="AF64" s="48"/>
      <c r="AG64" s="49"/>
      <c r="AH64" s="50"/>
      <c r="AI64" s="49"/>
      <c r="AJ64" s="49"/>
      <c r="AM64" s="35"/>
      <c r="AN64" s="35"/>
      <c r="AO64" s="12"/>
      <c r="AQ64" s="9"/>
    </row>
    <row r="65" spans="1:43" ht="19.899999999999999" customHeight="1" x14ac:dyDescent="0.2">
      <c r="A65" s="40"/>
      <c r="B65" s="47" t="s">
        <v>44</v>
      </c>
      <c r="C65" s="48">
        <v>128.27732</v>
      </c>
      <c r="D65" s="48">
        <v>32.78586</v>
      </c>
      <c r="E65" s="48">
        <v>32.78586</v>
      </c>
      <c r="F65" s="48">
        <v>32.78586</v>
      </c>
      <c r="G65" s="49">
        <f t="shared" si="10"/>
        <v>0</v>
      </c>
      <c r="H65" s="49"/>
      <c r="I65" s="49"/>
      <c r="J65" s="49"/>
      <c r="K65" s="49">
        <f t="shared" si="11"/>
        <v>0</v>
      </c>
      <c r="L65" s="48"/>
      <c r="M65" s="48"/>
      <c r="N65" s="48"/>
      <c r="O65" s="49">
        <f t="shared" si="12"/>
        <v>374.63364999999999</v>
      </c>
      <c r="P65" s="48">
        <v>0</v>
      </c>
      <c r="Q65" s="48">
        <v>374.63364999999999</v>
      </c>
      <c r="R65" s="48">
        <v>0</v>
      </c>
      <c r="S65" s="49">
        <v>0</v>
      </c>
      <c r="T65" s="48"/>
      <c r="U65" s="48"/>
      <c r="V65" s="48"/>
      <c r="W65" s="49">
        <v>0</v>
      </c>
      <c r="X65" s="48">
        <f>X61-SUM(X62:X64)</f>
        <v>0</v>
      </c>
      <c r="Y65" s="48">
        <f>Y61-SUM(Y62:Y64)</f>
        <v>0</v>
      </c>
      <c r="Z65" s="48">
        <f>Z61-SUM(Z62:Z64)</f>
        <v>0</v>
      </c>
      <c r="AA65" s="29">
        <f t="shared" si="15"/>
        <v>0</v>
      </c>
      <c r="AB65" s="48">
        <f t="shared" si="16"/>
        <v>0</v>
      </c>
      <c r="AC65" s="49">
        <f t="shared" si="16"/>
        <v>0</v>
      </c>
      <c r="AD65" s="50">
        <f t="shared" si="16"/>
        <v>0</v>
      </c>
      <c r="AE65" s="49">
        <f t="shared" si="14"/>
        <v>0</v>
      </c>
      <c r="AF65" s="48"/>
      <c r="AG65" s="49"/>
      <c r="AH65" s="50"/>
      <c r="AI65" s="49"/>
      <c r="AJ65" s="49"/>
      <c r="AM65" s="35"/>
      <c r="AN65" s="35"/>
      <c r="AO65" s="12"/>
      <c r="AQ65" s="9"/>
    </row>
    <row r="66" spans="1:43" ht="101.45" customHeight="1" x14ac:dyDescent="0.2">
      <c r="A66" s="40">
        <v>11</v>
      </c>
      <c r="B66" s="41" t="s">
        <v>54</v>
      </c>
      <c r="C66" s="42">
        <v>7708.6480800000008</v>
      </c>
      <c r="D66" s="42">
        <f>SUM(D67:D70)</f>
        <v>1869.09231</v>
      </c>
      <c r="E66" s="42">
        <v>1869.09231</v>
      </c>
      <c r="F66" s="42">
        <v>1869.09231</v>
      </c>
      <c r="G66" s="43">
        <f t="shared" si="10"/>
        <v>0</v>
      </c>
      <c r="H66" s="43"/>
      <c r="I66" s="43"/>
      <c r="J66" s="43"/>
      <c r="K66" s="43">
        <f t="shared" si="11"/>
        <v>0</v>
      </c>
      <c r="L66" s="43"/>
      <c r="M66" s="43"/>
      <c r="N66" s="43"/>
      <c r="O66" s="43">
        <f t="shared" si="12"/>
        <v>3300</v>
      </c>
      <c r="P66" s="42">
        <v>0</v>
      </c>
      <c r="Q66" s="42">
        <v>3300</v>
      </c>
      <c r="R66" s="42">
        <v>0</v>
      </c>
      <c r="S66" s="29">
        <f>T66+U66+V66</f>
        <v>8.0239999999999991</v>
      </c>
      <c r="T66" s="28">
        <v>0</v>
      </c>
      <c r="U66" s="28">
        <v>8.0239999999999991</v>
      </c>
      <c r="V66" s="28">
        <v>0</v>
      </c>
      <c r="W66" s="43">
        <f>X66+Y66+Z66</f>
        <v>8.0239999999999991</v>
      </c>
      <c r="X66" s="42">
        <v>0</v>
      </c>
      <c r="Y66" s="42">
        <v>8.0239999999999991</v>
      </c>
      <c r="Z66" s="42">
        <v>0</v>
      </c>
      <c r="AA66" s="29">
        <f t="shared" si="15"/>
        <v>0</v>
      </c>
      <c r="AB66" s="28">
        <f t="shared" si="16"/>
        <v>0</v>
      </c>
      <c r="AC66" s="29">
        <f t="shared" si="16"/>
        <v>0</v>
      </c>
      <c r="AD66" s="44">
        <f t="shared" si="16"/>
        <v>0</v>
      </c>
      <c r="AE66" s="43">
        <f t="shared" si="14"/>
        <v>0</v>
      </c>
      <c r="AF66" s="42"/>
      <c r="AG66" s="43"/>
      <c r="AH66" s="45"/>
      <c r="AI66" s="43"/>
      <c r="AJ66" s="43"/>
      <c r="AL66" s="12">
        <f>G66+W66-K66-S66-(AA66-AE66)</f>
        <v>0</v>
      </c>
      <c r="AM66" s="35">
        <f>G66+W66-K66-S66</f>
        <v>0</v>
      </c>
      <c r="AN66" s="35">
        <f>AA66-AE66</f>
        <v>0</v>
      </c>
      <c r="AO66" s="12">
        <f>AM66-AN66</f>
        <v>0</v>
      </c>
      <c r="AQ66" s="9"/>
    </row>
    <row r="67" spans="1:43" ht="19.899999999999999" customHeight="1" x14ac:dyDescent="0.2">
      <c r="A67" s="40"/>
      <c r="B67" s="47" t="s">
        <v>41</v>
      </c>
      <c r="C67" s="48">
        <v>1800.008</v>
      </c>
      <c r="D67" s="48">
        <f>C67</f>
        <v>1800.008</v>
      </c>
      <c r="E67" s="48">
        <v>1800.008</v>
      </c>
      <c r="F67" s="48">
        <v>1800.008</v>
      </c>
      <c r="G67" s="49">
        <f t="shared" si="10"/>
        <v>0</v>
      </c>
      <c r="H67" s="49"/>
      <c r="I67" s="49"/>
      <c r="J67" s="49"/>
      <c r="K67" s="49">
        <f t="shared" si="11"/>
        <v>0</v>
      </c>
      <c r="L67" s="48"/>
      <c r="M67" s="48"/>
      <c r="N67" s="48"/>
      <c r="O67" s="49">
        <f t="shared" si="12"/>
        <v>0</v>
      </c>
      <c r="P67" s="48">
        <v>0</v>
      </c>
      <c r="Q67" s="48">
        <v>0</v>
      </c>
      <c r="R67" s="48">
        <v>0</v>
      </c>
      <c r="S67" s="49">
        <v>0</v>
      </c>
      <c r="T67" s="48"/>
      <c r="U67" s="48"/>
      <c r="V67" s="48"/>
      <c r="W67" s="49">
        <v>0</v>
      </c>
      <c r="X67" s="48"/>
      <c r="Y67" s="48"/>
      <c r="Z67" s="48"/>
      <c r="AA67" s="29">
        <f t="shared" si="15"/>
        <v>0</v>
      </c>
      <c r="AB67" s="48">
        <f t="shared" si="16"/>
        <v>0</v>
      </c>
      <c r="AC67" s="49">
        <f t="shared" si="16"/>
        <v>0</v>
      </c>
      <c r="AD67" s="50">
        <f t="shared" si="16"/>
        <v>0</v>
      </c>
      <c r="AE67" s="49">
        <f t="shared" si="14"/>
        <v>0</v>
      </c>
      <c r="AF67" s="48"/>
      <c r="AG67" s="49"/>
      <c r="AH67" s="50"/>
      <c r="AI67" s="49"/>
      <c r="AJ67" s="49"/>
      <c r="AM67" s="35"/>
      <c r="AN67" s="35"/>
      <c r="AO67" s="12"/>
      <c r="AQ67" s="9"/>
    </row>
    <row r="68" spans="1:43" ht="19.899999999999999" customHeight="1" x14ac:dyDescent="0.2">
      <c r="A68" s="40"/>
      <c r="B68" s="47" t="s">
        <v>42</v>
      </c>
      <c r="C68" s="48">
        <v>5626.5707700000003</v>
      </c>
      <c r="D68" s="48"/>
      <c r="E68" s="48">
        <v>0</v>
      </c>
      <c r="F68" s="48">
        <v>0</v>
      </c>
      <c r="G68" s="49">
        <f t="shared" si="10"/>
        <v>0</v>
      </c>
      <c r="H68" s="49"/>
      <c r="I68" s="49"/>
      <c r="J68" s="49"/>
      <c r="K68" s="49">
        <f t="shared" si="11"/>
        <v>0</v>
      </c>
      <c r="L68" s="48"/>
      <c r="M68" s="48"/>
      <c r="N68" s="48"/>
      <c r="O68" s="49">
        <f t="shared" si="12"/>
        <v>3176.8270000000002</v>
      </c>
      <c r="P68" s="48">
        <v>0</v>
      </c>
      <c r="Q68" s="48">
        <v>3176.8270000000002</v>
      </c>
      <c r="R68" s="48">
        <v>0</v>
      </c>
      <c r="S68" s="49">
        <v>0</v>
      </c>
      <c r="T68" s="48"/>
      <c r="U68" s="48"/>
      <c r="V68" s="48"/>
      <c r="W68" s="49">
        <v>0</v>
      </c>
      <c r="X68" s="48"/>
      <c r="Y68" s="48"/>
      <c r="Z68" s="48"/>
      <c r="AA68" s="29">
        <f t="shared" si="15"/>
        <v>0</v>
      </c>
      <c r="AB68" s="48">
        <f t="shared" si="16"/>
        <v>0</v>
      </c>
      <c r="AC68" s="49">
        <f t="shared" si="16"/>
        <v>0</v>
      </c>
      <c r="AD68" s="50">
        <f t="shared" si="16"/>
        <v>0</v>
      </c>
      <c r="AE68" s="49">
        <f t="shared" si="14"/>
        <v>0</v>
      </c>
      <c r="AF68" s="48"/>
      <c r="AG68" s="49"/>
      <c r="AH68" s="50"/>
      <c r="AI68" s="49"/>
      <c r="AJ68" s="49"/>
      <c r="AM68" s="35"/>
      <c r="AN68" s="35"/>
      <c r="AO68" s="12"/>
      <c r="AQ68" s="9"/>
    </row>
    <row r="69" spans="1:43" ht="19.899999999999999" customHeight="1" x14ac:dyDescent="0.2">
      <c r="A69" s="40"/>
      <c r="B69" s="47" t="s">
        <v>43</v>
      </c>
      <c r="C69" s="48">
        <v>0</v>
      </c>
      <c r="D69" s="48"/>
      <c r="E69" s="48">
        <v>0</v>
      </c>
      <c r="F69" s="48">
        <v>0</v>
      </c>
      <c r="G69" s="49">
        <f t="shared" si="10"/>
        <v>0</v>
      </c>
      <c r="H69" s="49"/>
      <c r="I69" s="49"/>
      <c r="J69" s="49"/>
      <c r="K69" s="49">
        <f t="shared" si="11"/>
        <v>0</v>
      </c>
      <c r="L69" s="48"/>
      <c r="M69" s="48"/>
      <c r="N69" s="48"/>
      <c r="O69" s="49">
        <f t="shared" si="12"/>
        <v>0</v>
      </c>
      <c r="P69" s="48">
        <v>0</v>
      </c>
      <c r="Q69" s="48">
        <v>0</v>
      </c>
      <c r="R69" s="48">
        <v>0</v>
      </c>
      <c r="S69" s="49">
        <v>0</v>
      </c>
      <c r="T69" s="48"/>
      <c r="U69" s="48"/>
      <c r="V69" s="48"/>
      <c r="W69" s="49">
        <v>0</v>
      </c>
      <c r="X69" s="48"/>
      <c r="Y69" s="48"/>
      <c r="Z69" s="48"/>
      <c r="AA69" s="29">
        <f t="shared" si="15"/>
        <v>0</v>
      </c>
      <c r="AB69" s="48">
        <f t="shared" si="16"/>
        <v>0</v>
      </c>
      <c r="AC69" s="49">
        <f t="shared" si="16"/>
        <v>0</v>
      </c>
      <c r="AD69" s="50">
        <f t="shared" si="16"/>
        <v>0</v>
      </c>
      <c r="AE69" s="49">
        <f t="shared" si="14"/>
        <v>0</v>
      </c>
      <c r="AF69" s="48"/>
      <c r="AG69" s="49"/>
      <c r="AH69" s="50"/>
      <c r="AI69" s="49"/>
      <c r="AJ69" s="49"/>
      <c r="AM69" s="35"/>
      <c r="AN69" s="35"/>
      <c r="AO69" s="12"/>
      <c r="AQ69" s="9"/>
    </row>
    <row r="70" spans="1:43" ht="19.899999999999999" customHeight="1" x14ac:dyDescent="0.2">
      <c r="A70" s="40"/>
      <c r="B70" s="47" t="s">
        <v>44</v>
      </c>
      <c r="C70" s="48">
        <v>282.06931000000003</v>
      </c>
      <c r="D70" s="48">
        <v>69.084310000000002</v>
      </c>
      <c r="E70" s="48">
        <v>69.084310000000002</v>
      </c>
      <c r="F70" s="48">
        <v>69.084310000000002</v>
      </c>
      <c r="G70" s="49">
        <f t="shared" si="10"/>
        <v>0</v>
      </c>
      <c r="H70" s="49"/>
      <c r="I70" s="49"/>
      <c r="J70" s="49"/>
      <c r="K70" s="49">
        <f t="shared" si="11"/>
        <v>0</v>
      </c>
      <c r="L70" s="48"/>
      <c r="M70" s="48"/>
      <c r="N70" s="48"/>
      <c r="O70" s="49">
        <f t="shared" si="12"/>
        <v>123.17299999999956</v>
      </c>
      <c r="P70" s="48">
        <v>0</v>
      </c>
      <c r="Q70" s="48">
        <v>123.17299999999956</v>
      </c>
      <c r="R70" s="48">
        <v>0</v>
      </c>
      <c r="S70" s="49">
        <v>8.0239999999999991</v>
      </c>
      <c r="T70" s="48"/>
      <c r="U70" s="48">
        <f>S70</f>
        <v>8.0239999999999991</v>
      </c>
      <c r="V70" s="48"/>
      <c r="W70" s="49">
        <v>8.0239999999999991</v>
      </c>
      <c r="X70" s="48">
        <f>X66-SUM(X67:X69)</f>
        <v>0</v>
      </c>
      <c r="Y70" s="48">
        <f>Y66-SUM(Y67:Y69)</f>
        <v>8.0239999999999991</v>
      </c>
      <c r="Z70" s="48">
        <f>Z66-SUM(Z67:Z69)</f>
        <v>0</v>
      </c>
      <c r="AA70" s="29">
        <f t="shared" si="15"/>
        <v>0</v>
      </c>
      <c r="AB70" s="48">
        <f t="shared" si="16"/>
        <v>0</v>
      </c>
      <c r="AC70" s="49">
        <f t="shared" si="16"/>
        <v>0</v>
      </c>
      <c r="AD70" s="50">
        <f t="shared" si="16"/>
        <v>0</v>
      </c>
      <c r="AE70" s="49">
        <f t="shared" si="14"/>
        <v>0</v>
      </c>
      <c r="AF70" s="48"/>
      <c r="AG70" s="49"/>
      <c r="AH70" s="50"/>
      <c r="AI70" s="49"/>
      <c r="AJ70" s="49"/>
      <c r="AM70" s="35"/>
      <c r="AN70" s="35"/>
      <c r="AO70" s="12"/>
      <c r="AQ70" s="9"/>
    </row>
    <row r="71" spans="1:43" ht="99.75" customHeight="1" x14ac:dyDescent="0.2">
      <c r="A71" s="40">
        <v>12</v>
      </c>
      <c r="B71" s="41" t="s">
        <v>55</v>
      </c>
      <c r="C71" s="42">
        <v>2400.8372400000003</v>
      </c>
      <c r="D71" s="42">
        <f>SUM(D72:D75)</f>
        <v>0</v>
      </c>
      <c r="E71" s="42">
        <v>0</v>
      </c>
      <c r="F71" s="42">
        <v>0</v>
      </c>
      <c r="G71" s="43">
        <f t="shared" si="10"/>
        <v>0</v>
      </c>
      <c r="H71" s="43"/>
      <c r="I71" s="43"/>
      <c r="J71" s="43"/>
      <c r="K71" s="43">
        <f t="shared" si="11"/>
        <v>0</v>
      </c>
      <c r="L71" s="43"/>
      <c r="M71" s="43"/>
      <c r="N71" s="43"/>
      <c r="O71" s="43">
        <f t="shared" si="12"/>
        <v>2600</v>
      </c>
      <c r="P71" s="42">
        <v>0</v>
      </c>
      <c r="Q71" s="42">
        <v>2600</v>
      </c>
      <c r="R71" s="42">
        <v>0</v>
      </c>
      <c r="S71" s="29">
        <f>T71+U71+V71</f>
        <v>0</v>
      </c>
      <c r="T71" s="28">
        <v>0</v>
      </c>
      <c r="U71" s="28">
        <v>0</v>
      </c>
      <c r="V71" s="28">
        <v>0</v>
      </c>
      <c r="W71" s="43">
        <f>X71+Y71+Z71</f>
        <v>0</v>
      </c>
      <c r="X71" s="42">
        <v>0</v>
      </c>
      <c r="Y71" s="42">
        <v>0</v>
      </c>
      <c r="Z71" s="42">
        <v>0</v>
      </c>
      <c r="AA71" s="29">
        <f t="shared" si="15"/>
        <v>0</v>
      </c>
      <c r="AB71" s="28">
        <f t="shared" si="16"/>
        <v>0</v>
      </c>
      <c r="AC71" s="29">
        <f t="shared" si="16"/>
        <v>0</v>
      </c>
      <c r="AD71" s="44">
        <f t="shared" si="16"/>
        <v>0</v>
      </c>
      <c r="AE71" s="43">
        <f t="shared" si="14"/>
        <v>0</v>
      </c>
      <c r="AF71" s="42"/>
      <c r="AG71" s="43"/>
      <c r="AH71" s="45"/>
      <c r="AI71" s="43"/>
      <c r="AJ71" s="43"/>
      <c r="AL71" s="12">
        <f>G71+W71-K71-S71-(AA71-AE71)</f>
        <v>0</v>
      </c>
      <c r="AM71" s="35">
        <f>G71+W71-K71-S71</f>
        <v>0</v>
      </c>
      <c r="AN71" s="35">
        <f>AA71-AE71</f>
        <v>0</v>
      </c>
      <c r="AO71" s="12">
        <f>AM71-AN71</f>
        <v>0</v>
      </c>
      <c r="AQ71" s="9"/>
    </row>
    <row r="72" spans="1:43" ht="19.899999999999999" customHeight="1" x14ac:dyDescent="0.2">
      <c r="A72" s="40"/>
      <c r="B72" s="47" t="s">
        <v>41</v>
      </c>
      <c r="C72" s="48">
        <v>0</v>
      </c>
      <c r="D72" s="48">
        <f>C72</f>
        <v>0</v>
      </c>
      <c r="E72" s="48">
        <v>0</v>
      </c>
      <c r="F72" s="48">
        <v>0</v>
      </c>
      <c r="G72" s="49">
        <f t="shared" si="10"/>
        <v>0</v>
      </c>
      <c r="H72" s="49"/>
      <c r="I72" s="49"/>
      <c r="J72" s="49"/>
      <c r="K72" s="49">
        <f t="shared" si="11"/>
        <v>0</v>
      </c>
      <c r="L72" s="48"/>
      <c r="M72" s="48"/>
      <c r="N72" s="48"/>
      <c r="O72" s="49">
        <f t="shared" si="12"/>
        <v>0</v>
      </c>
      <c r="P72" s="48">
        <v>0</v>
      </c>
      <c r="Q72" s="48">
        <v>0</v>
      </c>
      <c r="R72" s="48">
        <v>0</v>
      </c>
      <c r="S72" s="49">
        <v>0</v>
      </c>
      <c r="T72" s="48"/>
      <c r="U72" s="48"/>
      <c r="V72" s="48"/>
      <c r="W72" s="49">
        <v>0</v>
      </c>
      <c r="X72" s="48"/>
      <c r="Y72" s="48"/>
      <c r="Z72" s="48"/>
      <c r="AA72" s="29">
        <f t="shared" si="15"/>
        <v>0</v>
      </c>
      <c r="AB72" s="48">
        <f t="shared" si="16"/>
        <v>0</v>
      </c>
      <c r="AC72" s="49">
        <f t="shared" si="16"/>
        <v>0</v>
      </c>
      <c r="AD72" s="50">
        <f t="shared" si="16"/>
        <v>0</v>
      </c>
      <c r="AE72" s="49">
        <f t="shared" si="14"/>
        <v>0</v>
      </c>
      <c r="AF72" s="48"/>
      <c r="AG72" s="49"/>
      <c r="AH72" s="50"/>
      <c r="AI72" s="49"/>
      <c r="AJ72" s="49"/>
      <c r="AM72" s="35"/>
      <c r="AN72" s="35"/>
      <c r="AO72" s="12"/>
      <c r="AQ72" s="9"/>
    </row>
    <row r="73" spans="1:43" ht="19.899999999999999" customHeight="1" x14ac:dyDescent="0.2">
      <c r="A73" s="40"/>
      <c r="B73" s="47" t="s">
        <v>42</v>
      </c>
      <c r="C73" s="48">
        <v>2260.9266200000002</v>
      </c>
      <c r="D73" s="48"/>
      <c r="E73" s="48">
        <v>0</v>
      </c>
      <c r="F73" s="48">
        <v>0</v>
      </c>
      <c r="G73" s="49">
        <f t="shared" si="10"/>
        <v>0</v>
      </c>
      <c r="H73" s="49"/>
      <c r="I73" s="49"/>
      <c r="J73" s="49"/>
      <c r="K73" s="49">
        <f t="shared" si="11"/>
        <v>0</v>
      </c>
      <c r="L73" s="48"/>
      <c r="M73" s="48"/>
      <c r="N73" s="48"/>
      <c r="O73" s="49">
        <f t="shared" si="12"/>
        <v>2260.9266200000002</v>
      </c>
      <c r="P73" s="48">
        <v>0</v>
      </c>
      <c r="Q73" s="48">
        <v>2260.9266200000002</v>
      </c>
      <c r="R73" s="48">
        <v>0</v>
      </c>
      <c r="S73" s="49">
        <v>0</v>
      </c>
      <c r="T73" s="48"/>
      <c r="U73" s="48"/>
      <c r="V73" s="48"/>
      <c r="W73" s="49">
        <v>0</v>
      </c>
      <c r="X73" s="48"/>
      <c r="Y73" s="48"/>
      <c r="Z73" s="48"/>
      <c r="AA73" s="29">
        <f t="shared" si="15"/>
        <v>0</v>
      </c>
      <c r="AB73" s="48">
        <f t="shared" si="16"/>
        <v>0</v>
      </c>
      <c r="AC73" s="49">
        <f t="shared" si="16"/>
        <v>0</v>
      </c>
      <c r="AD73" s="50">
        <f t="shared" si="16"/>
        <v>0</v>
      </c>
      <c r="AE73" s="49">
        <f t="shared" si="14"/>
        <v>0</v>
      </c>
      <c r="AF73" s="48"/>
      <c r="AG73" s="49"/>
      <c r="AH73" s="50"/>
      <c r="AI73" s="49"/>
      <c r="AJ73" s="49"/>
      <c r="AM73" s="35"/>
      <c r="AN73" s="35"/>
      <c r="AO73" s="12"/>
      <c r="AQ73" s="9"/>
    </row>
    <row r="74" spans="1:43" ht="19.899999999999999" customHeight="1" x14ac:dyDescent="0.2">
      <c r="A74" s="40"/>
      <c r="B74" s="47" t="s">
        <v>43</v>
      </c>
      <c r="C74" s="48">
        <v>0</v>
      </c>
      <c r="D74" s="48"/>
      <c r="E74" s="48">
        <v>0</v>
      </c>
      <c r="F74" s="48">
        <v>0</v>
      </c>
      <c r="G74" s="49">
        <f t="shared" si="10"/>
        <v>0</v>
      </c>
      <c r="H74" s="49"/>
      <c r="I74" s="49"/>
      <c r="J74" s="49"/>
      <c r="K74" s="49">
        <f t="shared" si="11"/>
        <v>0</v>
      </c>
      <c r="L74" s="48"/>
      <c r="M74" s="48"/>
      <c r="N74" s="48"/>
      <c r="O74" s="49">
        <f t="shared" si="12"/>
        <v>0</v>
      </c>
      <c r="P74" s="48">
        <v>0</v>
      </c>
      <c r="Q74" s="48">
        <v>0</v>
      </c>
      <c r="R74" s="48">
        <v>0</v>
      </c>
      <c r="S74" s="49">
        <v>0</v>
      </c>
      <c r="T74" s="48"/>
      <c r="U74" s="48"/>
      <c r="V74" s="48"/>
      <c r="W74" s="49">
        <v>0</v>
      </c>
      <c r="X74" s="48"/>
      <c r="Y74" s="48"/>
      <c r="Z74" s="48"/>
      <c r="AA74" s="29">
        <f t="shared" si="15"/>
        <v>0</v>
      </c>
      <c r="AB74" s="48">
        <f t="shared" si="16"/>
        <v>0</v>
      </c>
      <c r="AC74" s="49">
        <f t="shared" si="16"/>
        <v>0</v>
      </c>
      <c r="AD74" s="50">
        <f t="shared" si="16"/>
        <v>0</v>
      </c>
      <c r="AE74" s="49">
        <f t="shared" si="14"/>
        <v>0</v>
      </c>
      <c r="AF74" s="48"/>
      <c r="AG74" s="49"/>
      <c r="AH74" s="50"/>
      <c r="AI74" s="49"/>
      <c r="AJ74" s="49"/>
      <c r="AM74" s="35"/>
      <c r="AN74" s="35"/>
      <c r="AO74" s="12"/>
      <c r="AQ74" s="9"/>
    </row>
    <row r="75" spans="1:43" ht="19.899999999999999" customHeight="1" x14ac:dyDescent="0.2">
      <c r="A75" s="40"/>
      <c r="B75" s="47" t="s">
        <v>44</v>
      </c>
      <c r="C75" s="48">
        <v>139.91061999999999</v>
      </c>
      <c r="D75" s="48"/>
      <c r="E75" s="48">
        <v>0</v>
      </c>
      <c r="F75" s="48">
        <v>0</v>
      </c>
      <c r="G75" s="49">
        <f t="shared" si="10"/>
        <v>0</v>
      </c>
      <c r="H75" s="49"/>
      <c r="I75" s="49"/>
      <c r="J75" s="49"/>
      <c r="K75" s="49">
        <f t="shared" si="11"/>
        <v>0</v>
      </c>
      <c r="L75" s="48"/>
      <c r="M75" s="48"/>
      <c r="N75" s="48"/>
      <c r="O75" s="49">
        <f t="shared" si="12"/>
        <v>339.0733799999997</v>
      </c>
      <c r="P75" s="48">
        <v>0</v>
      </c>
      <c r="Q75" s="48">
        <v>339.0733799999997</v>
      </c>
      <c r="R75" s="48">
        <v>0</v>
      </c>
      <c r="S75" s="49">
        <v>0</v>
      </c>
      <c r="T75" s="48"/>
      <c r="U75" s="48"/>
      <c r="V75" s="48"/>
      <c r="W75" s="49">
        <v>0</v>
      </c>
      <c r="X75" s="48">
        <f>X71-SUM(X72:X74)</f>
        <v>0</v>
      </c>
      <c r="Y75" s="48">
        <f>Y71-SUM(Y72:Y74)</f>
        <v>0</v>
      </c>
      <c r="Z75" s="48">
        <f>Z71-SUM(Z72:Z74)</f>
        <v>0</v>
      </c>
      <c r="AA75" s="29">
        <f t="shared" si="15"/>
        <v>0</v>
      </c>
      <c r="AB75" s="48">
        <f t="shared" si="16"/>
        <v>0</v>
      </c>
      <c r="AC75" s="49">
        <f t="shared" si="16"/>
        <v>0</v>
      </c>
      <c r="AD75" s="50">
        <f t="shared" si="16"/>
        <v>0</v>
      </c>
      <c r="AE75" s="49">
        <f t="shared" si="14"/>
        <v>0</v>
      </c>
      <c r="AF75" s="48"/>
      <c r="AG75" s="49"/>
      <c r="AH75" s="50"/>
      <c r="AI75" s="49"/>
      <c r="AJ75" s="49"/>
      <c r="AM75" s="35"/>
      <c r="AN75" s="35"/>
      <c r="AO75" s="12"/>
      <c r="AQ75" s="9"/>
    </row>
    <row r="76" spans="1:43" ht="85.5" customHeight="1" x14ac:dyDescent="0.2">
      <c r="A76" s="40">
        <v>13</v>
      </c>
      <c r="B76" s="41" t="s">
        <v>56</v>
      </c>
      <c r="C76" s="42">
        <v>10885.94298</v>
      </c>
      <c r="D76" s="42">
        <f>SUM(D77:D80)</f>
        <v>2048.1289000000002</v>
      </c>
      <c r="E76" s="42">
        <v>6096.2782500000003</v>
      </c>
      <c r="F76" s="42">
        <v>6096.2782500000003</v>
      </c>
      <c r="G76" s="43">
        <f t="shared" si="10"/>
        <v>0</v>
      </c>
      <c r="H76" s="43"/>
      <c r="I76" s="43"/>
      <c r="J76" s="43"/>
      <c r="K76" s="43">
        <f t="shared" si="11"/>
        <v>0</v>
      </c>
      <c r="L76" s="43"/>
      <c r="M76" s="43"/>
      <c r="N76" s="43"/>
      <c r="O76" s="43">
        <f t="shared" si="12"/>
        <v>5400</v>
      </c>
      <c r="P76" s="42">
        <v>0</v>
      </c>
      <c r="Q76" s="42">
        <v>5400</v>
      </c>
      <c r="R76" s="42">
        <v>0</v>
      </c>
      <c r="S76" s="29">
        <f>T76+U76+V76</f>
        <v>4740.5879999999997</v>
      </c>
      <c r="T76" s="28">
        <v>0</v>
      </c>
      <c r="U76" s="28">
        <v>4740.5879999999997</v>
      </c>
      <c r="V76" s="28">
        <v>0</v>
      </c>
      <c r="W76" s="43">
        <f>X76+Y76+Z76</f>
        <v>4740.5879999999997</v>
      </c>
      <c r="X76" s="42">
        <v>0</v>
      </c>
      <c r="Y76" s="42">
        <v>4740.5879999999997</v>
      </c>
      <c r="Z76" s="42">
        <v>0</v>
      </c>
      <c r="AA76" s="29">
        <f t="shared" si="15"/>
        <v>0</v>
      </c>
      <c r="AB76" s="28">
        <f t="shared" si="16"/>
        <v>0</v>
      </c>
      <c r="AC76" s="29">
        <f t="shared" si="16"/>
        <v>0</v>
      </c>
      <c r="AD76" s="44">
        <f t="shared" si="16"/>
        <v>0</v>
      </c>
      <c r="AE76" s="43">
        <f t="shared" si="14"/>
        <v>0</v>
      </c>
      <c r="AF76" s="42"/>
      <c r="AG76" s="43"/>
      <c r="AH76" s="45"/>
      <c r="AI76" s="43">
        <v>5.41</v>
      </c>
      <c r="AJ76" s="43">
        <v>5.44</v>
      </c>
      <c r="AL76" s="12">
        <f>G76+W76-K76-S76-(AA76-AE76)</f>
        <v>0</v>
      </c>
      <c r="AM76" s="35">
        <f>G76+W76-K76-S76</f>
        <v>0</v>
      </c>
      <c r="AN76" s="35">
        <f>AA76-AE76</f>
        <v>0</v>
      </c>
      <c r="AO76" s="12">
        <f>AM76-AN76</f>
        <v>0</v>
      </c>
      <c r="AQ76" s="9"/>
    </row>
    <row r="77" spans="1:43" ht="19.899999999999999" customHeight="1" x14ac:dyDescent="0.2">
      <c r="A77" s="40"/>
      <c r="B77" s="47" t="s">
        <v>41</v>
      </c>
      <c r="C77" s="48">
        <v>1970.3</v>
      </c>
      <c r="D77" s="48">
        <f>C77</f>
        <v>1970.3</v>
      </c>
      <c r="E77" s="48">
        <v>1970.3</v>
      </c>
      <c r="F77" s="48">
        <v>1970.3</v>
      </c>
      <c r="G77" s="49">
        <f t="shared" si="10"/>
        <v>0</v>
      </c>
      <c r="H77" s="49"/>
      <c r="I77" s="49">
        <f>F77-E77</f>
        <v>0</v>
      </c>
      <c r="J77" s="49"/>
      <c r="K77" s="49">
        <f t="shared" si="11"/>
        <v>0</v>
      </c>
      <c r="L77" s="48"/>
      <c r="M77" s="48"/>
      <c r="N77" s="48"/>
      <c r="O77" s="49">
        <f t="shared" si="12"/>
        <v>0</v>
      </c>
      <c r="P77" s="48">
        <v>0</v>
      </c>
      <c r="Q77" s="48">
        <v>0</v>
      </c>
      <c r="R77" s="48">
        <v>0</v>
      </c>
      <c r="S77" s="49">
        <v>0</v>
      </c>
      <c r="T77" s="48"/>
      <c r="U77" s="48"/>
      <c r="V77" s="48"/>
      <c r="W77" s="49">
        <v>0</v>
      </c>
      <c r="X77" s="48"/>
      <c r="Y77" s="48"/>
      <c r="Z77" s="48"/>
      <c r="AA77" s="29">
        <f t="shared" si="15"/>
        <v>0</v>
      </c>
      <c r="AB77" s="48">
        <f t="shared" si="16"/>
        <v>0</v>
      </c>
      <c r="AC77" s="49">
        <f t="shared" si="16"/>
        <v>0</v>
      </c>
      <c r="AD77" s="50">
        <f t="shared" si="16"/>
        <v>0</v>
      </c>
      <c r="AE77" s="49">
        <f t="shared" si="14"/>
        <v>0</v>
      </c>
      <c r="AF77" s="48"/>
      <c r="AG77" s="49"/>
      <c r="AH77" s="50"/>
      <c r="AI77" s="49"/>
      <c r="AJ77" s="49"/>
      <c r="AM77" s="35"/>
      <c r="AN77" s="35"/>
      <c r="AO77" s="12"/>
      <c r="AQ77" s="9"/>
    </row>
    <row r="78" spans="1:43" ht="19.899999999999999" customHeight="1" x14ac:dyDescent="0.2">
      <c r="A78" s="40"/>
      <c r="B78" s="47" t="s">
        <v>42</v>
      </c>
      <c r="C78" s="48">
        <v>8494.5660000000007</v>
      </c>
      <c r="D78" s="48"/>
      <c r="E78" s="48">
        <v>3969.1930000000002</v>
      </c>
      <c r="F78" s="48">
        <v>3969.1930000000002</v>
      </c>
      <c r="G78" s="49">
        <f t="shared" si="10"/>
        <v>0</v>
      </c>
      <c r="H78" s="49"/>
      <c r="I78" s="49">
        <f>F78-E78</f>
        <v>0</v>
      </c>
      <c r="J78" s="49"/>
      <c r="K78" s="49">
        <f t="shared" si="11"/>
        <v>0</v>
      </c>
      <c r="L78" s="48"/>
      <c r="M78" s="48"/>
      <c r="N78" s="48"/>
      <c r="O78" s="49">
        <f t="shared" si="12"/>
        <v>4525.3730000000005</v>
      </c>
      <c r="P78" s="48">
        <v>0</v>
      </c>
      <c r="Q78" s="48">
        <v>4525.3730000000005</v>
      </c>
      <c r="R78" s="48">
        <v>0</v>
      </c>
      <c r="S78" s="49">
        <v>4525.3729999999996</v>
      </c>
      <c r="T78" s="48"/>
      <c r="U78" s="48">
        <v>4525.3729999999996</v>
      </c>
      <c r="V78" s="48"/>
      <c r="W78" s="49">
        <v>4525.3730000000005</v>
      </c>
      <c r="X78" s="48"/>
      <c r="Y78" s="48">
        <v>4525.3729999999996</v>
      </c>
      <c r="Z78" s="48"/>
      <c r="AA78" s="29">
        <f t="shared" si="15"/>
        <v>0</v>
      </c>
      <c r="AB78" s="48">
        <f t="shared" si="16"/>
        <v>0</v>
      </c>
      <c r="AC78" s="49">
        <f t="shared" si="16"/>
        <v>0</v>
      </c>
      <c r="AD78" s="50">
        <f t="shared" si="16"/>
        <v>0</v>
      </c>
      <c r="AE78" s="49">
        <f t="shared" si="14"/>
        <v>0</v>
      </c>
      <c r="AF78" s="48"/>
      <c r="AG78" s="49"/>
      <c r="AH78" s="50"/>
      <c r="AI78" s="49"/>
      <c r="AJ78" s="49"/>
      <c r="AM78" s="35"/>
      <c r="AN78" s="35"/>
      <c r="AO78" s="12"/>
      <c r="AQ78" s="9"/>
    </row>
    <row r="79" spans="1:43" ht="19.899999999999999" customHeight="1" x14ac:dyDescent="0.2">
      <c r="A79" s="40"/>
      <c r="B79" s="47" t="s">
        <v>43</v>
      </c>
      <c r="C79" s="48">
        <v>0</v>
      </c>
      <c r="D79" s="48"/>
      <c r="E79" s="48">
        <v>0</v>
      </c>
      <c r="F79" s="48">
        <v>0</v>
      </c>
      <c r="G79" s="49">
        <f t="shared" si="10"/>
        <v>0</v>
      </c>
      <c r="H79" s="49"/>
      <c r="I79" s="49">
        <f>F79-E79</f>
        <v>0</v>
      </c>
      <c r="J79" s="49"/>
      <c r="K79" s="49">
        <f t="shared" si="11"/>
        <v>0</v>
      </c>
      <c r="L79" s="48"/>
      <c r="M79" s="48"/>
      <c r="N79" s="48"/>
      <c r="O79" s="49">
        <f t="shared" si="12"/>
        <v>0</v>
      </c>
      <c r="P79" s="48">
        <v>0</v>
      </c>
      <c r="Q79" s="48">
        <v>0</v>
      </c>
      <c r="R79" s="48">
        <v>0</v>
      </c>
      <c r="S79" s="49">
        <v>0</v>
      </c>
      <c r="T79" s="48"/>
      <c r="U79" s="48"/>
      <c r="V79" s="48"/>
      <c r="W79" s="49">
        <v>0</v>
      </c>
      <c r="X79" s="48"/>
      <c r="Y79" s="48"/>
      <c r="Z79" s="48"/>
      <c r="AA79" s="29">
        <f t="shared" si="15"/>
        <v>0</v>
      </c>
      <c r="AB79" s="48">
        <f t="shared" si="16"/>
        <v>0</v>
      </c>
      <c r="AC79" s="49">
        <f t="shared" si="16"/>
        <v>0</v>
      </c>
      <c r="AD79" s="50">
        <f t="shared" si="16"/>
        <v>0</v>
      </c>
      <c r="AE79" s="49">
        <f t="shared" si="14"/>
        <v>0</v>
      </c>
      <c r="AF79" s="48"/>
      <c r="AG79" s="49"/>
      <c r="AH79" s="50"/>
      <c r="AI79" s="49"/>
      <c r="AJ79" s="49"/>
      <c r="AM79" s="35"/>
      <c r="AN79" s="35"/>
      <c r="AO79" s="12"/>
      <c r="AQ79" s="9"/>
    </row>
    <row r="80" spans="1:43" ht="19.899999999999999" customHeight="1" x14ac:dyDescent="0.2">
      <c r="A80" s="40"/>
      <c r="B80" s="47" t="s">
        <v>44</v>
      </c>
      <c r="C80" s="48">
        <v>421.07698000000005</v>
      </c>
      <c r="D80" s="48">
        <v>77.828900000000004</v>
      </c>
      <c r="E80" s="48">
        <v>156.78524999999999</v>
      </c>
      <c r="F80" s="48">
        <v>156.78524999999999</v>
      </c>
      <c r="G80" s="49">
        <f t="shared" ref="G80:G140" si="17">H80+I80+J80</f>
        <v>0</v>
      </c>
      <c r="H80" s="49"/>
      <c r="I80" s="49">
        <f>F80-E80</f>
        <v>0</v>
      </c>
      <c r="J80" s="49"/>
      <c r="K80" s="49">
        <f t="shared" ref="K80:K140" si="18">L80+M80+N80</f>
        <v>0</v>
      </c>
      <c r="L80" s="48"/>
      <c r="M80" s="48"/>
      <c r="N80" s="48"/>
      <c r="O80" s="49">
        <f t="shared" ref="O80:O140" si="19">P80+Q80+R80</f>
        <v>874.62699999999961</v>
      </c>
      <c r="P80" s="48">
        <v>0</v>
      </c>
      <c r="Q80" s="48">
        <v>874.62699999999961</v>
      </c>
      <c r="R80" s="48">
        <v>0</v>
      </c>
      <c r="S80" s="49">
        <v>215.21499999999997</v>
      </c>
      <c r="T80" s="48"/>
      <c r="U80" s="48">
        <f>S80</f>
        <v>215.21499999999997</v>
      </c>
      <c r="V80" s="48"/>
      <c r="W80" s="49">
        <v>215.21499999999997</v>
      </c>
      <c r="X80" s="48">
        <f>X76-SUM(X77:X79)</f>
        <v>0</v>
      </c>
      <c r="Y80" s="48">
        <f>Y76-SUM(Y77:Y79)</f>
        <v>215.21500000000015</v>
      </c>
      <c r="Z80" s="48">
        <f>Z76-SUM(Z77:Z79)</f>
        <v>0</v>
      </c>
      <c r="AA80" s="29">
        <f t="shared" si="15"/>
        <v>0</v>
      </c>
      <c r="AB80" s="48">
        <f t="shared" si="16"/>
        <v>0</v>
      </c>
      <c r="AC80" s="49">
        <f t="shared" si="16"/>
        <v>0</v>
      </c>
      <c r="AD80" s="50">
        <f t="shared" si="16"/>
        <v>0</v>
      </c>
      <c r="AE80" s="49">
        <f t="shared" ref="AE80:AE140" si="20">AF80+AG80+AH80</f>
        <v>0</v>
      </c>
      <c r="AF80" s="48"/>
      <c r="AG80" s="49"/>
      <c r="AH80" s="50"/>
      <c r="AI80" s="49"/>
      <c r="AJ80" s="49"/>
      <c r="AM80" s="35"/>
      <c r="AN80" s="35"/>
      <c r="AO80" s="12"/>
      <c r="AQ80" s="9"/>
    </row>
    <row r="81" spans="1:43" ht="153" customHeight="1" x14ac:dyDescent="0.2">
      <c r="A81" s="40">
        <v>14</v>
      </c>
      <c r="B81" s="41" t="s">
        <v>57</v>
      </c>
      <c r="C81" s="42">
        <v>9054.7387600000002</v>
      </c>
      <c r="D81" s="42">
        <f>SUM(D82:D85)</f>
        <v>1975.05197</v>
      </c>
      <c r="E81" s="42">
        <v>4921.3171499999999</v>
      </c>
      <c r="F81" s="42">
        <v>4921.3171499999999</v>
      </c>
      <c r="G81" s="43">
        <f t="shared" si="17"/>
        <v>0</v>
      </c>
      <c r="H81" s="43"/>
      <c r="I81" s="43"/>
      <c r="J81" s="43"/>
      <c r="K81" s="43">
        <f t="shared" si="18"/>
        <v>0</v>
      </c>
      <c r="L81" s="43"/>
      <c r="M81" s="43"/>
      <c r="N81" s="43"/>
      <c r="O81" s="43">
        <f t="shared" si="19"/>
        <v>4150</v>
      </c>
      <c r="P81" s="42">
        <v>0</v>
      </c>
      <c r="Q81" s="42">
        <v>4150</v>
      </c>
      <c r="R81" s="42">
        <v>0</v>
      </c>
      <c r="S81" s="29">
        <f>T81+U81+V81</f>
        <v>3632.518</v>
      </c>
      <c r="T81" s="28">
        <v>0</v>
      </c>
      <c r="U81" s="28">
        <v>3632.518</v>
      </c>
      <c r="V81" s="28">
        <v>0</v>
      </c>
      <c r="W81" s="43">
        <f>X81+Y81+Z81</f>
        <v>3632.518</v>
      </c>
      <c r="X81" s="42">
        <v>0</v>
      </c>
      <c r="Y81" s="42">
        <v>3632.518</v>
      </c>
      <c r="Z81" s="42">
        <v>0</v>
      </c>
      <c r="AA81" s="29">
        <f t="shared" si="15"/>
        <v>0</v>
      </c>
      <c r="AB81" s="28">
        <f t="shared" si="16"/>
        <v>0</v>
      </c>
      <c r="AC81" s="29">
        <f t="shared" si="16"/>
        <v>0</v>
      </c>
      <c r="AD81" s="44">
        <f t="shared" si="16"/>
        <v>0</v>
      </c>
      <c r="AE81" s="43">
        <f t="shared" si="20"/>
        <v>0</v>
      </c>
      <c r="AF81" s="42"/>
      <c r="AG81" s="43"/>
      <c r="AH81" s="45"/>
      <c r="AI81" s="43">
        <v>10.19</v>
      </c>
      <c r="AJ81" s="43"/>
      <c r="AL81" s="12">
        <f>G81+W81-K81-S81-(AA81-AE81)</f>
        <v>0</v>
      </c>
      <c r="AM81" s="35">
        <f>G81+W81-K81-S81</f>
        <v>0</v>
      </c>
      <c r="AN81" s="35">
        <f>AA81-AE81</f>
        <v>0</v>
      </c>
      <c r="AO81" s="12">
        <f>AM81-AN81</f>
        <v>0</v>
      </c>
      <c r="AQ81" s="9"/>
    </row>
    <row r="82" spans="1:43" ht="19.899999999999999" customHeight="1" x14ac:dyDescent="0.2">
      <c r="A82" s="40"/>
      <c r="B82" s="47" t="s">
        <v>41</v>
      </c>
      <c r="C82" s="48">
        <v>1900</v>
      </c>
      <c r="D82" s="48">
        <f>C82</f>
        <v>1900</v>
      </c>
      <c r="E82" s="48">
        <v>1900</v>
      </c>
      <c r="F82" s="48">
        <v>1900</v>
      </c>
      <c r="G82" s="49">
        <f t="shared" si="17"/>
        <v>0</v>
      </c>
      <c r="H82" s="49"/>
      <c r="I82" s="49">
        <f>F82-E82</f>
        <v>0</v>
      </c>
      <c r="J82" s="49"/>
      <c r="K82" s="49">
        <f t="shared" si="18"/>
        <v>0</v>
      </c>
      <c r="L82" s="48"/>
      <c r="M82" s="48"/>
      <c r="N82" s="48"/>
      <c r="O82" s="49">
        <f t="shared" si="19"/>
        <v>0</v>
      </c>
      <c r="P82" s="48">
        <v>0</v>
      </c>
      <c r="Q82" s="48">
        <v>0</v>
      </c>
      <c r="R82" s="48">
        <v>0</v>
      </c>
      <c r="S82" s="49">
        <v>0</v>
      </c>
      <c r="T82" s="48"/>
      <c r="U82" s="48"/>
      <c r="V82" s="48"/>
      <c r="W82" s="49">
        <v>0</v>
      </c>
      <c r="X82" s="48"/>
      <c r="Y82" s="48"/>
      <c r="Z82" s="48"/>
      <c r="AA82" s="29">
        <f t="shared" si="15"/>
        <v>0</v>
      </c>
      <c r="AB82" s="48">
        <f t="shared" si="16"/>
        <v>0</v>
      </c>
      <c r="AC82" s="49">
        <f t="shared" si="16"/>
        <v>0</v>
      </c>
      <c r="AD82" s="50">
        <f t="shared" si="16"/>
        <v>0</v>
      </c>
      <c r="AE82" s="49">
        <f t="shared" si="20"/>
        <v>0</v>
      </c>
      <c r="AF82" s="48"/>
      <c r="AG82" s="49"/>
      <c r="AH82" s="50"/>
      <c r="AI82" s="49"/>
      <c r="AJ82" s="49"/>
      <c r="AM82" s="35"/>
      <c r="AN82" s="35"/>
      <c r="AO82" s="12"/>
      <c r="AQ82" s="9"/>
    </row>
    <row r="83" spans="1:43" ht="19.899999999999999" customHeight="1" x14ac:dyDescent="0.2">
      <c r="A83" s="40"/>
      <c r="B83" s="47" t="s">
        <v>42</v>
      </c>
      <c r="C83" s="48">
        <v>6341.7060000000001</v>
      </c>
      <c r="D83" s="48"/>
      <c r="E83" s="48">
        <v>2834.3090000000002</v>
      </c>
      <c r="F83" s="48">
        <v>2834.3090000000002</v>
      </c>
      <c r="G83" s="49">
        <f t="shared" si="17"/>
        <v>0</v>
      </c>
      <c r="H83" s="49"/>
      <c r="I83" s="49">
        <f>F83-E83</f>
        <v>0</v>
      </c>
      <c r="J83" s="49"/>
      <c r="K83" s="49">
        <f t="shared" si="18"/>
        <v>0</v>
      </c>
      <c r="L83" s="48"/>
      <c r="M83" s="48"/>
      <c r="N83" s="48"/>
      <c r="O83" s="49">
        <f t="shared" si="19"/>
        <v>3507.3969999999999</v>
      </c>
      <c r="P83" s="48">
        <v>0</v>
      </c>
      <c r="Q83" s="48">
        <v>3507.3969999999999</v>
      </c>
      <c r="R83" s="48">
        <v>0</v>
      </c>
      <c r="S83" s="49">
        <v>3507.3969999999999</v>
      </c>
      <c r="T83" s="48"/>
      <c r="U83" s="48">
        <v>3507.3969999999999</v>
      </c>
      <c r="V83" s="48"/>
      <c r="W83" s="49">
        <v>3507.3969999999999</v>
      </c>
      <c r="X83" s="48"/>
      <c r="Y83" s="48">
        <v>3507.3969999999999</v>
      </c>
      <c r="Z83" s="48"/>
      <c r="AA83" s="29">
        <f t="shared" si="15"/>
        <v>0</v>
      </c>
      <c r="AB83" s="48">
        <f t="shared" si="16"/>
        <v>0</v>
      </c>
      <c r="AC83" s="49">
        <f t="shared" si="16"/>
        <v>0</v>
      </c>
      <c r="AD83" s="50">
        <f t="shared" si="16"/>
        <v>0</v>
      </c>
      <c r="AE83" s="49">
        <f t="shared" si="20"/>
        <v>0</v>
      </c>
      <c r="AF83" s="48"/>
      <c r="AG83" s="49"/>
      <c r="AH83" s="50"/>
      <c r="AI83" s="49"/>
      <c r="AJ83" s="49"/>
      <c r="AM83" s="35"/>
      <c r="AN83" s="35"/>
      <c r="AO83" s="12"/>
      <c r="AQ83" s="9"/>
    </row>
    <row r="84" spans="1:43" ht="19.899999999999999" customHeight="1" x14ac:dyDescent="0.2">
      <c r="A84" s="40"/>
      <c r="B84" s="47" t="s">
        <v>43</v>
      </c>
      <c r="C84" s="48">
        <v>0</v>
      </c>
      <c r="D84" s="48"/>
      <c r="E84" s="48">
        <v>0</v>
      </c>
      <c r="F84" s="48">
        <v>0</v>
      </c>
      <c r="G84" s="49">
        <f t="shared" si="17"/>
        <v>0</v>
      </c>
      <c r="H84" s="49"/>
      <c r="I84" s="49">
        <f>F84-E84</f>
        <v>0</v>
      </c>
      <c r="J84" s="49"/>
      <c r="K84" s="49">
        <f t="shared" si="18"/>
        <v>0</v>
      </c>
      <c r="L84" s="48"/>
      <c r="M84" s="48"/>
      <c r="N84" s="48"/>
      <c r="O84" s="49">
        <f t="shared" si="19"/>
        <v>0</v>
      </c>
      <c r="P84" s="48">
        <v>0</v>
      </c>
      <c r="Q84" s="48">
        <v>0</v>
      </c>
      <c r="R84" s="48">
        <v>0</v>
      </c>
      <c r="S84" s="49">
        <v>0</v>
      </c>
      <c r="T84" s="48"/>
      <c r="U84" s="48"/>
      <c r="V84" s="48"/>
      <c r="W84" s="49">
        <v>0</v>
      </c>
      <c r="X84" s="48"/>
      <c r="Y84" s="48"/>
      <c r="Z84" s="48"/>
      <c r="AA84" s="29">
        <f t="shared" si="15"/>
        <v>0</v>
      </c>
      <c r="AB84" s="48">
        <f t="shared" si="16"/>
        <v>0</v>
      </c>
      <c r="AC84" s="49">
        <f t="shared" si="16"/>
        <v>0</v>
      </c>
      <c r="AD84" s="50">
        <f t="shared" si="16"/>
        <v>0</v>
      </c>
      <c r="AE84" s="49">
        <f t="shared" si="20"/>
        <v>0</v>
      </c>
      <c r="AF84" s="48"/>
      <c r="AG84" s="49"/>
      <c r="AH84" s="50"/>
      <c r="AI84" s="49"/>
      <c r="AJ84" s="49"/>
      <c r="AM84" s="35"/>
      <c r="AN84" s="35"/>
      <c r="AO84" s="12"/>
      <c r="AQ84" s="9"/>
    </row>
    <row r="85" spans="1:43" ht="19.899999999999999" customHeight="1" x14ac:dyDescent="0.2">
      <c r="A85" s="40"/>
      <c r="B85" s="47" t="s">
        <v>44</v>
      </c>
      <c r="C85" s="48">
        <v>813.03275999999994</v>
      </c>
      <c r="D85" s="48">
        <v>75.051969999999997</v>
      </c>
      <c r="E85" s="48">
        <v>187.00815</v>
      </c>
      <c r="F85" s="48">
        <v>187.00815</v>
      </c>
      <c r="G85" s="49">
        <f t="shared" si="17"/>
        <v>0</v>
      </c>
      <c r="H85" s="49"/>
      <c r="I85" s="49">
        <f>F85-E85</f>
        <v>0</v>
      </c>
      <c r="J85" s="49"/>
      <c r="K85" s="49">
        <f t="shared" si="18"/>
        <v>0</v>
      </c>
      <c r="L85" s="48"/>
      <c r="M85" s="48"/>
      <c r="N85" s="48"/>
      <c r="O85" s="49">
        <f t="shared" si="19"/>
        <v>642.60299999999995</v>
      </c>
      <c r="P85" s="48">
        <v>0</v>
      </c>
      <c r="Q85" s="48">
        <v>642.60299999999995</v>
      </c>
      <c r="R85" s="48">
        <v>0</v>
      </c>
      <c r="S85" s="49">
        <v>125.121</v>
      </c>
      <c r="T85" s="48"/>
      <c r="U85" s="48">
        <f>S85</f>
        <v>125.121</v>
      </c>
      <c r="V85" s="48"/>
      <c r="W85" s="49">
        <v>125.121</v>
      </c>
      <c r="X85" s="48">
        <f>X81-SUM(X82:X84)</f>
        <v>0</v>
      </c>
      <c r="Y85" s="48">
        <f>Y81-SUM(Y82:Y84)</f>
        <v>125.12100000000009</v>
      </c>
      <c r="Z85" s="48">
        <f>Z81-SUM(Z82:Z84)</f>
        <v>0</v>
      </c>
      <c r="AA85" s="29">
        <f t="shared" si="15"/>
        <v>0</v>
      </c>
      <c r="AB85" s="48">
        <f t="shared" si="16"/>
        <v>0</v>
      </c>
      <c r="AC85" s="49">
        <f t="shared" si="16"/>
        <v>0</v>
      </c>
      <c r="AD85" s="50">
        <f t="shared" si="16"/>
        <v>0</v>
      </c>
      <c r="AE85" s="49">
        <f t="shared" si="20"/>
        <v>0</v>
      </c>
      <c r="AF85" s="48"/>
      <c r="AG85" s="49"/>
      <c r="AH85" s="50"/>
      <c r="AI85" s="49"/>
      <c r="AJ85" s="49"/>
      <c r="AM85" s="35"/>
      <c r="AN85" s="35"/>
      <c r="AO85" s="12"/>
      <c r="AQ85" s="9"/>
    </row>
    <row r="86" spans="1:43" ht="87" customHeight="1" x14ac:dyDescent="0.2">
      <c r="A86" s="40">
        <v>15</v>
      </c>
      <c r="B86" s="41" t="s">
        <v>58</v>
      </c>
      <c r="C86" s="42">
        <v>6376.85041</v>
      </c>
      <c r="D86" s="42">
        <f>SUM(D87:D90)</f>
        <v>1663.2016599999999</v>
      </c>
      <c r="E86" s="42">
        <v>1663.2016599999999</v>
      </c>
      <c r="F86" s="42">
        <v>1663.2016599999999</v>
      </c>
      <c r="G86" s="46">
        <f>H86+I86+J86</f>
        <v>0</v>
      </c>
      <c r="H86" s="46"/>
      <c r="I86" s="46"/>
      <c r="J86" s="46"/>
      <c r="K86" s="46">
        <f>L86+M86+N86</f>
        <v>0</v>
      </c>
      <c r="L86" s="46"/>
      <c r="M86" s="46"/>
      <c r="N86" s="46"/>
      <c r="O86" s="46">
        <f>P86+Q86+R86</f>
        <v>5450</v>
      </c>
      <c r="P86" s="54">
        <v>0</v>
      </c>
      <c r="Q86" s="54">
        <v>5450</v>
      </c>
      <c r="R86" s="54">
        <v>0</v>
      </c>
      <c r="S86" s="49">
        <f>T86+U86+V86</f>
        <v>0</v>
      </c>
      <c r="T86" s="48">
        <v>0</v>
      </c>
      <c r="U86" s="48">
        <v>0</v>
      </c>
      <c r="V86" s="48">
        <v>0</v>
      </c>
      <c r="W86" s="46">
        <f>X86+Y86+Z86</f>
        <v>1332.5159999999998</v>
      </c>
      <c r="X86" s="54">
        <v>0</v>
      </c>
      <c r="Y86" s="54">
        <v>1332.5159999999998</v>
      </c>
      <c r="Z86" s="54">
        <v>0</v>
      </c>
      <c r="AA86" s="29">
        <f>AB86+AC86+AD86</f>
        <v>1332.5159999999998</v>
      </c>
      <c r="AB86" s="48">
        <f t="shared" si="16"/>
        <v>0</v>
      </c>
      <c r="AC86" s="49">
        <f t="shared" si="16"/>
        <v>1332.5159999999998</v>
      </c>
      <c r="AD86" s="50">
        <f t="shared" si="16"/>
        <v>0</v>
      </c>
      <c r="AE86" s="46">
        <f>AF86+AG86+AH86</f>
        <v>0</v>
      </c>
      <c r="AF86" s="54"/>
      <c r="AG86" s="46"/>
      <c r="AH86" s="55"/>
      <c r="AI86" s="43">
        <v>6.71</v>
      </c>
      <c r="AJ86" s="46"/>
      <c r="AL86" s="12">
        <f>G86+W86-K86-S86-(AA86-AE86)</f>
        <v>0</v>
      </c>
      <c r="AM86" s="35">
        <f>G86+W86-K86-S86</f>
        <v>1332.5159999999998</v>
      </c>
      <c r="AN86" s="35">
        <f>AA86-AE86</f>
        <v>1332.5159999999998</v>
      </c>
      <c r="AO86" s="12">
        <f>AM86-AN86</f>
        <v>0</v>
      </c>
      <c r="AQ86" s="9"/>
    </row>
    <row r="87" spans="1:43" ht="19.899999999999999" customHeight="1" x14ac:dyDescent="0.2">
      <c r="A87" s="40"/>
      <c r="B87" s="47" t="s">
        <v>41</v>
      </c>
      <c r="C87" s="48">
        <v>1600</v>
      </c>
      <c r="D87" s="48">
        <f>C87</f>
        <v>1600</v>
      </c>
      <c r="E87" s="48">
        <v>1600</v>
      </c>
      <c r="F87" s="48">
        <v>1600</v>
      </c>
      <c r="G87" s="49">
        <f>H87+I87+J87</f>
        <v>0</v>
      </c>
      <c r="H87" s="49"/>
      <c r="I87" s="49">
        <f>F87-E87</f>
        <v>0</v>
      </c>
      <c r="J87" s="49"/>
      <c r="K87" s="49">
        <f>L87+M87+N87</f>
        <v>0</v>
      </c>
      <c r="L87" s="48"/>
      <c r="M87" s="48"/>
      <c r="N87" s="48"/>
      <c r="O87" s="49">
        <f>P87+Q87+R87</f>
        <v>0</v>
      </c>
      <c r="P87" s="48">
        <v>0</v>
      </c>
      <c r="Q87" s="48">
        <v>0</v>
      </c>
      <c r="R87" s="48">
        <v>0</v>
      </c>
      <c r="S87" s="49">
        <v>0</v>
      </c>
      <c r="T87" s="48"/>
      <c r="U87" s="48"/>
      <c r="V87" s="48"/>
      <c r="W87" s="49">
        <v>0</v>
      </c>
      <c r="X87" s="48"/>
      <c r="Y87" s="48"/>
      <c r="Z87" s="48"/>
      <c r="AA87" s="29">
        <f>AB87+AC87+AD87</f>
        <v>0</v>
      </c>
      <c r="AB87" s="48">
        <f t="shared" si="16"/>
        <v>0</v>
      </c>
      <c r="AC87" s="49">
        <f t="shared" si="16"/>
        <v>0</v>
      </c>
      <c r="AD87" s="50">
        <f t="shared" si="16"/>
        <v>0</v>
      </c>
      <c r="AE87" s="49">
        <f>AF87+AG87+AH87</f>
        <v>0</v>
      </c>
      <c r="AF87" s="48"/>
      <c r="AG87" s="49"/>
      <c r="AH87" s="50"/>
      <c r="AI87" s="49"/>
      <c r="AJ87" s="49"/>
      <c r="AM87" s="35"/>
      <c r="AN87" s="35"/>
      <c r="AO87" s="12"/>
      <c r="AQ87" s="9"/>
    </row>
    <row r="88" spans="1:43" ht="19.899999999999999" customHeight="1" x14ac:dyDescent="0.2">
      <c r="A88" s="40"/>
      <c r="B88" s="47" t="s">
        <v>42</v>
      </c>
      <c r="C88" s="48">
        <v>4534.5871299999999</v>
      </c>
      <c r="D88" s="48"/>
      <c r="E88" s="48">
        <v>0</v>
      </c>
      <c r="F88" s="48">
        <v>0</v>
      </c>
      <c r="G88" s="49">
        <f>H88+I88+J88</f>
        <v>0</v>
      </c>
      <c r="H88" s="49"/>
      <c r="I88" s="49">
        <f>F88-E88</f>
        <v>0</v>
      </c>
      <c r="J88" s="49"/>
      <c r="K88" s="49">
        <f>L88+M88+N88</f>
        <v>0</v>
      </c>
      <c r="L88" s="48"/>
      <c r="M88" s="48"/>
      <c r="N88" s="48"/>
      <c r="O88" s="49">
        <f>P88+Q88+R88</f>
        <v>4534.5871299999999</v>
      </c>
      <c r="P88" s="48">
        <v>0</v>
      </c>
      <c r="Q88" s="48">
        <v>4534.5871299999999</v>
      </c>
      <c r="R88" s="48">
        <v>0</v>
      </c>
      <c r="S88" s="49">
        <v>0</v>
      </c>
      <c r="T88" s="48"/>
      <c r="U88" s="48"/>
      <c r="V88" s="48"/>
      <c r="W88" s="49">
        <v>1285.962</v>
      </c>
      <c r="X88" s="48"/>
      <c r="Y88" s="48">
        <f>W88</f>
        <v>1285.962</v>
      </c>
      <c r="Z88" s="48"/>
      <c r="AA88" s="29">
        <f>AB88+AC88+AD88</f>
        <v>1285.962</v>
      </c>
      <c r="AB88" s="48">
        <f t="shared" si="16"/>
        <v>0</v>
      </c>
      <c r="AC88" s="49">
        <f t="shared" si="16"/>
        <v>1285.962</v>
      </c>
      <c r="AD88" s="50">
        <f t="shared" si="16"/>
        <v>0</v>
      </c>
      <c r="AE88" s="49">
        <f>AF88+AG88+AH88</f>
        <v>0</v>
      </c>
      <c r="AF88" s="48"/>
      <c r="AG88" s="49"/>
      <c r="AH88" s="50"/>
      <c r="AI88" s="49"/>
      <c r="AJ88" s="49"/>
      <c r="AM88" s="35"/>
      <c r="AN88" s="35"/>
      <c r="AO88" s="12"/>
      <c r="AQ88" s="9"/>
    </row>
    <row r="89" spans="1:43" ht="19.899999999999999" customHeight="1" x14ac:dyDescent="0.2">
      <c r="A89" s="40"/>
      <c r="B89" s="47" t="s">
        <v>43</v>
      </c>
      <c r="C89" s="48">
        <v>0</v>
      </c>
      <c r="D89" s="48"/>
      <c r="E89" s="48">
        <v>0</v>
      </c>
      <c r="F89" s="48">
        <v>0</v>
      </c>
      <c r="G89" s="49">
        <f>H89+I89+J89</f>
        <v>0</v>
      </c>
      <c r="H89" s="49"/>
      <c r="I89" s="49">
        <f>F89-E89</f>
        <v>0</v>
      </c>
      <c r="J89" s="49"/>
      <c r="K89" s="49">
        <f>L89+M89+N89</f>
        <v>0</v>
      </c>
      <c r="L89" s="48"/>
      <c r="M89" s="48"/>
      <c r="N89" s="48"/>
      <c r="O89" s="49">
        <f>P89+Q89+R89</f>
        <v>0</v>
      </c>
      <c r="P89" s="48">
        <v>0</v>
      </c>
      <c r="Q89" s="48">
        <v>0</v>
      </c>
      <c r="R89" s="48">
        <v>0</v>
      </c>
      <c r="S89" s="49">
        <v>0</v>
      </c>
      <c r="T89" s="48"/>
      <c r="U89" s="48"/>
      <c r="V89" s="48"/>
      <c r="W89" s="49">
        <v>0</v>
      </c>
      <c r="X89" s="48"/>
      <c r="Y89" s="48"/>
      <c r="Z89" s="48"/>
      <c r="AA89" s="29">
        <f>AB89+AC89+AD89</f>
        <v>0</v>
      </c>
      <c r="AB89" s="48">
        <f t="shared" si="16"/>
        <v>0</v>
      </c>
      <c r="AC89" s="49">
        <f t="shared" si="16"/>
        <v>0</v>
      </c>
      <c r="AD89" s="50">
        <f t="shared" si="16"/>
        <v>0</v>
      </c>
      <c r="AE89" s="49">
        <f>AF89+AG89+AH89</f>
        <v>0</v>
      </c>
      <c r="AF89" s="48"/>
      <c r="AG89" s="49"/>
      <c r="AH89" s="50"/>
      <c r="AI89" s="49"/>
      <c r="AJ89" s="49"/>
      <c r="AM89" s="35"/>
      <c r="AN89" s="35"/>
      <c r="AO89" s="12"/>
      <c r="AQ89" s="9"/>
    </row>
    <row r="90" spans="1:43" ht="19.899999999999999" customHeight="1" x14ac:dyDescent="0.2">
      <c r="A90" s="40"/>
      <c r="B90" s="47" t="s">
        <v>44</v>
      </c>
      <c r="C90" s="48">
        <v>242.26328000000001</v>
      </c>
      <c r="D90" s="48">
        <v>63.201659999999997</v>
      </c>
      <c r="E90" s="48">
        <v>63.201659999999997</v>
      </c>
      <c r="F90" s="48">
        <v>63.201659999999997</v>
      </c>
      <c r="G90" s="49">
        <f>H90+I90+J90</f>
        <v>0</v>
      </c>
      <c r="H90" s="49"/>
      <c r="I90" s="49">
        <f>F90-E90</f>
        <v>0</v>
      </c>
      <c r="J90" s="49"/>
      <c r="K90" s="49">
        <f>L90+M90+N90</f>
        <v>0</v>
      </c>
      <c r="L90" s="48"/>
      <c r="M90" s="48"/>
      <c r="N90" s="48"/>
      <c r="O90" s="49">
        <f>P90+Q90+R90</f>
        <v>915.41286999999966</v>
      </c>
      <c r="P90" s="48">
        <v>0</v>
      </c>
      <c r="Q90" s="48">
        <v>915.41286999999966</v>
      </c>
      <c r="R90" s="48">
        <v>0</v>
      </c>
      <c r="S90" s="49">
        <v>0</v>
      </c>
      <c r="T90" s="48"/>
      <c r="U90" s="48"/>
      <c r="V90" s="48"/>
      <c r="W90" s="49">
        <v>46.554000000000002</v>
      </c>
      <c r="X90" s="48">
        <f>X86-SUM(X87:X89)</f>
        <v>0</v>
      </c>
      <c r="Y90" s="48">
        <f>Y86-SUM(Y87:Y89)</f>
        <v>46.55399999999986</v>
      </c>
      <c r="Z90" s="48">
        <f>Z86-SUM(Z87:Z89)</f>
        <v>0</v>
      </c>
      <c r="AA90" s="29">
        <f>AB90+AC90+AD90</f>
        <v>46.55399999999986</v>
      </c>
      <c r="AB90" s="48">
        <f t="shared" si="16"/>
        <v>0</v>
      </c>
      <c r="AC90" s="49">
        <f t="shared" si="16"/>
        <v>46.55399999999986</v>
      </c>
      <c r="AD90" s="50">
        <f t="shared" si="16"/>
        <v>0</v>
      </c>
      <c r="AE90" s="49">
        <f>AF90+AG90+AH90</f>
        <v>0</v>
      </c>
      <c r="AF90" s="48"/>
      <c r="AG90" s="49"/>
      <c r="AH90" s="50"/>
      <c r="AI90" s="49"/>
      <c r="AJ90" s="49"/>
      <c r="AM90" s="35"/>
      <c r="AN90" s="35"/>
      <c r="AO90" s="12"/>
      <c r="AQ90" s="9"/>
    </row>
    <row r="91" spans="1:43" ht="81" x14ac:dyDescent="0.2">
      <c r="A91" s="40">
        <v>16</v>
      </c>
      <c r="B91" s="41" t="s">
        <v>59</v>
      </c>
      <c r="C91" s="42">
        <v>3293.3984500000001</v>
      </c>
      <c r="D91" s="42">
        <f>SUM(D92:D95)</f>
        <v>670.47816999999998</v>
      </c>
      <c r="E91" s="42">
        <v>670.47816999999998</v>
      </c>
      <c r="F91" s="42">
        <v>670.47816999999998</v>
      </c>
      <c r="G91" s="46">
        <f t="shared" si="17"/>
        <v>0</v>
      </c>
      <c r="H91" s="46"/>
      <c r="I91" s="46"/>
      <c r="J91" s="46"/>
      <c r="K91" s="46">
        <f t="shared" si="18"/>
        <v>0</v>
      </c>
      <c r="L91" s="46"/>
      <c r="M91" s="46"/>
      <c r="N91" s="46"/>
      <c r="O91" s="46">
        <f t="shared" si="19"/>
        <v>2800</v>
      </c>
      <c r="P91" s="54">
        <v>0</v>
      </c>
      <c r="Q91" s="54">
        <v>2800</v>
      </c>
      <c r="R91" s="54">
        <v>0</v>
      </c>
      <c r="S91" s="49">
        <f>T91+U91+V91</f>
        <v>0</v>
      </c>
      <c r="T91" s="48">
        <v>0</v>
      </c>
      <c r="U91" s="48">
        <v>0</v>
      </c>
      <c r="V91" s="48">
        <v>0</v>
      </c>
      <c r="W91" s="46">
        <f>X91+Y91+Z91</f>
        <v>0</v>
      </c>
      <c r="X91" s="54">
        <v>0</v>
      </c>
      <c r="Y91" s="54">
        <v>0</v>
      </c>
      <c r="Z91" s="54">
        <v>0</v>
      </c>
      <c r="AA91" s="29">
        <f t="shared" si="15"/>
        <v>0</v>
      </c>
      <c r="AB91" s="48">
        <f t="shared" si="16"/>
        <v>0</v>
      </c>
      <c r="AC91" s="49">
        <f t="shared" si="16"/>
        <v>0</v>
      </c>
      <c r="AD91" s="50">
        <f t="shared" si="16"/>
        <v>0</v>
      </c>
      <c r="AE91" s="46">
        <f t="shared" si="20"/>
        <v>0</v>
      </c>
      <c r="AF91" s="54"/>
      <c r="AG91" s="46"/>
      <c r="AH91" s="55"/>
      <c r="AI91" s="46"/>
      <c r="AJ91" s="46"/>
      <c r="AL91" s="12">
        <f>G91+W91-K91-S91-(AA91-AE91)</f>
        <v>0</v>
      </c>
      <c r="AM91" s="35">
        <f>G91+W91-K91-S91</f>
        <v>0</v>
      </c>
      <c r="AN91" s="35">
        <f>AA91-AE91</f>
        <v>0</v>
      </c>
      <c r="AO91" s="12">
        <f>AM91-AN91</f>
        <v>0</v>
      </c>
      <c r="AQ91" s="9"/>
    </row>
    <row r="92" spans="1:43" ht="19.899999999999999" customHeight="1" x14ac:dyDescent="0.2">
      <c r="A92" s="40"/>
      <c r="B92" s="47" t="s">
        <v>41</v>
      </c>
      <c r="C92" s="48">
        <v>645</v>
      </c>
      <c r="D92" s="48">
        <f>C92</f>
        <v>645</v>
      </c>
      <c r="E92" s="48">
        <v>645</v>
      </c>
      <c r="F92" s="48">
        <v>645</v>
      </c>
      <c r="G92" s="49">
        <f t="shared" si="17"/>
        <v>0</v>
      </c>
      <c r="H92" s="49"/>
      <c r="I92" s="49">
        <f>F92-E92</f>
        <v>0</v>
      </c>
      <c r="J92" s="49"/>
      <c r="K92" s="49">
        <f t="shared" si="18"/>
        <v>0</v>
      </c>
      <c r="L92" s="48"/>
      <c r="M92" s="48"/>
      <c r="N92" s="48"/>
      <c r="O92" s="49">
        <f t="shared" si="19"/>
        <v>0</v>
      </c>
      <c r="P92" s="48">
        <v>0</v>
      </c>
      <c r="Q92" s="48">
        <v>0</v>
      </c>
      <c r="R92" s="48">
        <v>0</v>
      </c>
      <c r="S92" s="49">
        <v>0</v>
      </c>
      <c r="T92" s="48"/>
      <c r="U92" s="48"/>
      <c r="V92" s="48"/>
      <c r="W92" s="49">
        <v>0</v>
      </c>
      <c r="X92" s="48"/>
      <c r="Y92" s="48"/>
      <c r="Z92" s="48"/>
      <c r="AA92" s="29">
        <f t="shared" si="15"/>
        <v>0</v>
      </c>
      <c r="AB92" s="48">
        <f t="shared" si="16"/>
        <v>0</v>
      </c>
      <c r="AC92" s="49">
        <f t="shared" si="16"/>
        <v>0</v>
      </c>
      <c r="AD92" s="50">
        <f t="shared" si="16"/>
        <v>0</v>
      </c>
      <c r="AE92" s="49">
        <f t="shared" si="20"/>
        <v>0</v>
      </c>
      <c r="AF92" s="48"/>
      <c r="AG92" s="49"/>
      <c r="AH92" s="50"/>
      <c r="AI92" s="49"/>
      <c r="AJ92" s="49"/>
      <c r="AM92" s="35"/>
      <c r="AN92" s="35"/>
      <c r="AO92" s="12"/>
      <c r="AQ92" s="9"/>
    </row>
    <row r="93" spans="1:43" ht="19.899999999999999" customHeight="1" x14ac:dyDescent="0.2">
      <c r="A93" s="40"/>
      <c r="B93" s="47" t="s">
        <v>42</v>
      </c>
      <c r="C93" s="48">
        <v>2522.4338600000001</v>
      </c>
      <c r="D93" s="48"/>
      <c r="E93" s="48">
        <v>0</v>
      </c>
      <c r="F93" s="48">
        <v>0</v>
      </c>
      <c r="G93" s="49">
        <f t="shared" si="17"/>
        <v>0</v>
      </c>
      <c r="H93" s="49"/>
      <c r="I93" s="49">
        <f>F93-E93</f>
        <v>0</v>
      </c>
      <c r="J93" s="49"/>
      <c r="K93" s="49">
        <f t="shared" si="18"/>
        <v>0</v>
      </c>
      <c r="L93" s="48"/>
      <c r="M93" s="48"/>
      <c r="N93" s="48"/>
      <c r="O93" s="49">
        <f t="shared" si="19"/>
        <v>2522.4338600000001</v>
      </c>
      <c r="P93" s="48">
        <v>0</v>
      </c>
      <c r="Q93" s="48">
        <v>2522.4338600000001</v>
      </c>
      <c r="R93" s="48">
        <v>0</v>
      </c>
      <c r="S93" s="49">
        <v>0</v>
      </c>
      <c r="T93" s="48"/>
      <c r="U93" s="48"/>
      <c r="V93" s="48"/>
      <c r="W93" s="49">
        <v>0</v>
      </c>
      <c r="X93" s="48"/>
      <c r="Y93" s="48"/>
      <c r="Z93" s="48"/>
      <c r="AA93" s="29">
        <f t="shared" si="15"/>
        <v>0</v>
      </c>
      <c r="AB93" s="48">
        <f t="shared" si="16"/>
        <v>0</v>
      </c>
      <c r="AC93" s="49">
        <f t="shared" si="16"/>
        <v>0</v>
      </c>
      <c r="AD93" s="50">
        <f t="shared" si="16"/>
        <v>0</v>
      </c>
      <c r="AE93" s="49">
        <f t="shared" si="20"/>
        <v>0</v>
      </c>
      <c r="AF93" s="48"/>
      <c r="AG93" s="49"/>
      <c r="AH93" s="50"/>
      <c r="AI93" s="49"/>
      <c r="AJ93" s="49"/>
      <c r="AM93" s="35"/>
      <c r="AN93" s="35"/>
      <c r="AO93" s="12"/>
      <c r="AQ93" s="9"/>
    </row>
    <row r="94" spans="1:43" ht="19.899999999999999" customHeight="1" x14ac:dyDescent="0.2">
      <c r="A94" s="40"/>
      <c r="B94" s="47" t="s">
        <v>43</v>
      </c>
      <c r="C94" s="48">
        <v>0</v>
      </c>
      <c r="D94" s="48"/>
      <c r="E94" s="48">
        <v>0</v>
      </c>
      <c r="F94" s="48">
        <v>0</v>
      </c>
      <c r="G94" s="49">
        <f t="shared" si="17"/>
        <v>0</v>
      </c>
      <c r="H94" s="49"/>
      <c r="I94" s="49">
        <f>F94-E94</f>
        <v>0</v>
      </c>
      <c r="J94" s="49"/>
      <c r="K94" s="49">
        <f t="shared" si="18"/>
        <v>0</v>
      </c>
      <c r="L94" s="48"/>
      <c r="M94" s="48"/>
      <c r="N94" s="48"/>
      <c r="O94" s="49">
        <f t="shared" si="19"/>
        <v>0</v>
      </c>
      <c r="P94" s="48">
        <v>0</v>
      </c>
      <c r="Q94" s="48">
        <v>0</v>
      </c>
      <c r="R94" s="48">
        <v>0</v>
      </c>
      <c r="S94" s="49">
        <v>0</v>
      </c>
      <c r="T94" s="48"/>
      <c r="U94" s="48"/>
      <c r="V94" s="48"/>
      <c r="W94" s="49">
        <v>0</v>
      </c>
      <c r="X94" s="48"/>
      <c r="Y94" s="48"/>
      <c r="Z94" s="48"/>
      <c r="AA94" s="29">
        <f t="shared" si="15"/>
        <v>0</v>
      </c>
      <c r="AB94" s="48">
        <f t="shared" si="16"/>
        <v>0</v>
      </c>
      <c r="AC94" s="49">
        <f t="shared" si="16"/>
        <v>0</v>
      </c>
      <c r="AD94" s="50">
        <f t="shared" si="16"/>
        <v>0</v>
      </c>
      <c r="AE94" s="49">
        <f t="shared" si="20"/>
        <v>0</v>
      </c>
      <c r="AF94" s="48"/>
      <c r="AG94" s="49"/>
      <c r="AH94" s="50"/>
      <c r="AI94" s="49"/>
      <c r="AJ94" s="49"/>
      <c r="AM94" s="35"/>
      <c r="AN94" s="35"/>
      <c r="AO94" s="12"/>
      <c r="AQ94" s="9"/>
    </row>
    <row r="95" spans="1:43" ht="19.899999999999999" customHeight="1" x14ac:dyDescent="0.2">
      <c r="A95" s="40"/>
      <c r="B95" s="47" t="s">
        <v>44</v>
      </c>
      <c r="C95" s="48">
        <v>125.96459</v>
      </c>
      <c r="D95" s="48">
        <v>25.478169999999999</v>
      </c>
      <c r="E95" s="48">
        <v>25.478169999999999</v>
      </c>
      <c r="F95" s="48">
        <v>25.478169999999999</v>
      </c>
      <c r="G95" s="49">
        <f t="shared" si="17"/>
        <v>0</v>
      </c>
      <c r="H95" s="49"/>
      <c r="I95" s="49">
        <f>F95-E95</f>
        <v>0</v>
      </c>
      <c r="J95" s="49"/>
      <c r="K95" s="49">
        <f t="shared" si="18"/>
        <v>0</v>
      </c>
      <c r="L95" s="48"/>
      <c r="M95" s="48"/>
      <c r="N95" s="48"/>
      <c r="O95" s="49">
        <f t="shared" si="19"/>
        <v>277.56613999999985</v>
      </c>
      <c r="P95" s="48">
        <v>0</v>
      </c>
      <c r="Q95" s="48">
        <v>277.56613999999985</v>
      </c>
      <c r="R95" s="48">
        <v>0</v>
      </c>
      <c r="S95" s="49">
        <v>0</v>
      </c>
      <c r="T95" s="48"/>
      <c r="U95" s="48"/>
      <c r="V95" s="48"/>
      <c r="W95" s="49">
        <v>0</v>
      </c>
      <c r="X95" s="48">
        <f>X91-SUM(X92:X94)</f>
        <v>0</v>
      </c>
      <c r="Y95" s="48">
        <f>Y91-SUM(Y92:Y94)</f>
        <v>0</v>
      </c>
      <c r="Z95" s="48">
        <f>Z91-SUM(Z92:Z94)</f>
        <v>0</v>
      </c>
      <c r="AA95" s="29">
        <f t="shared" si="15"/>
        <v>0</v>
      </c>
      <c r="AB95" s="48">
        <f t="shared" si="16"/>
        <v>0</v>
      </c>
      <c r="AC95" s="49">
        <f t="shared" si="16"/>
        <v>0</v>
      </c>
      <c r="AD95" s="50">
        <f t="shared" si="16"/>
        <v>0</v>
      </c>
      <c r="AE95" s="49">
        <f t="shared" si="20"/>
        <v>0</v>
      </c>
      <c r="AF95" s="48"/>
      <c r="AG95" s="49"/>
      <c r="AH95" s="50"/>
      <c r="AI95" s="49"/>
      <c r="AJ95" s="49"/>
      <c r="AM95" s="35"/>
      <c r="AN95" s="35"/>
      <c r="AO95" s="12"/>
      <c r="AQ95" s="9"/>
    </row>
    <row r="96" spans="1:43" ht="67.5" x14ac:dyDescent="0.2">
      <c r="A96" s="40">
        <v>17</v>
      </c>
      <c r="B96" s="41" t="s">
        <v>60</v>
      </c>
      <c r="C96" s="42">
        <v>7036.0456400000012</v>
      </c>
      <c r="D96" s="42">
        <f>SUM(D97:D100)</f>
        <v>1857.76151</v>
      </c>
      <c r="E96" s="42">
        <v>1857.76151</v>
      </c>
      <c r="F96" s="42">
        <v>1857.76151</v>
      </c>
      <c r="G96" s="46">
        <f t="shared" si="17"/>
        <v>0</v>
      </c>
      <c r="H96" s="46"/>
      <c r="I96" s="46"/>
      <c r="J96" s="46"/>
      <c r="K96" s="46">
        <f t="shared" si="18"/>
        <v>0</v>
      </c>
      <c r="L96" s="46"/>
      <c r="M96" s="46"/>
      <c r="N96" s="46"/>
      <c r="O96" s="46">
        <f t="shared" si="19"/>
        <v>5800</v>
      </c>
      <c r="P96" s="54">
        <v>0</v>
      </c>
      <c r="Q96" s="54">
        <v>5800</v>
      </c>
      <c r="R96" s="54">
        <v>0</v>
      </c>
      <c r="S96" s="49">
        <f>T96+U96+V96</f>
        <v>3883.6509999999998</v>
      </c>
      <c r="T96" s="48">
        <v>0</v>
      </c>
      <c r="U96" s="48">
        <v>3883.6509999999998</v>
      </c>
      <c r="V96" s="48">
        <v>0</v>
      </c>
      <c r="W96" s="46">
        <f>X96+Y96+Z96</f>
        <v>4027.9859999999999</v>
      </c>
      <c r="X96" s="54">
        <v>0</v>
      </c>
      <c r="Y96" s="54">
        <v>4027.9859999999999</v>
      </c>
      <c r="Z96" s="54">
        <v>0</v>
      </c>
      <c r="AA96" s="29">
        <f t="shared" si="15"/>
        <v>144.33500000000004</v>
      </c>
      <c r="AB96" s="48">
        <f t="shared" si="16"/>
        <v>0</v>
      </c>
      <c r="AC96" s="49">
        <f t="shared" si="16"/>
        <v>144.33500000000004</v>
      </c>
      <c r="AD96" s="50">
        <f t="shared" si="16"/>
        <v>0</v>
      </c>
      <c r="AE96" s="46">
        <f t="shared" si="20"/>
        <v>0</v>
      </c>
      <c r="AF96" s="54"/>
      <c r="AG96" s="46"/>
      <c r="AH96" s="55"/>
      <c r="AI96" s="43">
        <v>7.85</v>
      </c>
      <c r="AJ96" s="46"/>
      <c r="AL96" s="12">
        <f>G96+W96-K96-S96-(AA96-AE96)</f>
        <v>0</v>
      </c>
      <c r="AM96" s="35">
        <f>G96+W96-K96-S96</f>
        <v>144.33500000000004</v>
      </c>
      <c r="AN96" s="35">
        <f>AA96-AE96</f>
        <v>144.33500000000004</v>
      </c>
      <c r="AO96" s="12">
        <f>AM96-AN96</f>
        <v>0</v>
      </c>
      <c r="AQ96" s="9"/>
    </row>
    <row r="97" spans="1:43" ht="19.899999999999999" customHeight="1" x14ac:dyDescent="0.2">
      <c r="A97" s="40"/>
      <c r="B97" s="47" t="s">
        <v>41</v>
      </c>
      <c r="C97" s="48">
        <v>1789.096</v>
      </c>
      <c r="D97" s="48">
        <f>C97</f>
        <v>1789.096</v>
      </c>
      <c r="E97" s="48">
        <v>1789.096</v>
      </c>
      <c r="F97" s="48">
        <v>1789.096</v>
      </c>
      <c r="G97" s="49">
        <f t="shared" si="17"/>
        <v>0</v>
      </c>
      <c r="H97" s="49"/>
      <c r="I97" s="49">
        <f>F97-E97</f>
        <v>0</v>
      </c>
      <c r="J97" s="49"/>
      <c r="K97" s="49">
        <f t="shared" si="18"/>
        <v>0</v>
      </c>
      <c r="L97" s="48"/>
      <c r="M97" s="48"/>
      <c r="N97" s="48"/>
      <c r="O97" s="49">
        <f t="shared" si="19"/>
        <v>0</v>
      </c>
      <c r="P97" s="48">
        <v>0</v>
      </c>
      <c r="Q97" s="48">
        <v>0</v>
      </c>
      <c r="R97" s="48">
        <v>0</v>
      </c>
      <c r="S97" s="49">
        <v>0</v>
      </c>
      <c r="T97" s="48"/>
      <c r="U97" s="48"/>
      <c r="V97" s="48"/>
      <c r="W97" s="49">
        <v>0</v>
      </c>
      <c r="X97" s="48"/>
      <c r="Y97" s="48"/>
      <c r="Z97" s="48"/>
      <c r="AA97" s="29">
        <f t="shared" si="15"/>
        <v>0</v>
      </c>
      <c r="AB97" s="48">
        <f t="shared" si="16"/>
        <v>0</v>
      </c>
      <c r="AC97" s="49">
        <f t="shared" si="16"/>
        <v>0</v>
      </c>
      <c r="AD97" s="50">
        <f t="shared" si="16"/>
        <v>0</v>
      </c>
      <c r="AE97" s="49">
        <f t="shared" si="20"/>
        <v>0</v>
      </c>
      <c r="AF97" s="48"/>
      <c r="AG97" s="49"/>
      <c r="AH97" s="50"/>
      <c r="AI97" s="49"/>
      <c r="AJ97" s="49"/>
      <c r="AM97" s="35"/>
      <c r="AN97" s="35"/>
      <c r="AO97" s="12"/>
      <c r="AQ97" s="9"/>
    </row>
    <row r="98" spans="1:43" ht="19.899999999999999" customHeight="1" x14ac:dyDescent="0.2">
      <c r="A98" s="40"/>
      <c r="B98" s="47" t="s">
        <v>42</v>
      </c>
      <c r="C98" s="48">
        <v>4945.8879100000004</v>
      </c>
      <c r="D98" s="48"/>
      <c r="E98" s="48">
        <v>0</v>
      </c>
      <c r="F98" s="48">
        <v>0</v>
      </c>
      <c r="G98" s="49">
        <f t="shared" si="17"/>
        <v>0</v>
      </c>
      <c r="H98" s="49"/>
      <c r="I98" s="49">
        <f>F98-E98</f>
        <v>0</v>
      </c>
      <c r="J98" s="49"/>
      <c r="K98" s="49">
        <f t="shared" si="18"/>
        <v>0</v>
      </c>
      <c r="L98" s="48"/>
      <c r="M98" s="48"/>
      <c r="N98" s="48"/>
      <c r="O98" s="49">
        <f t="shared" si="19"/>
        <v>4945.8879100000004</v>
      </c>
      <c r="P98" s="48">
        <v>0</v>
      </c>
      <c r="Q98" s="48">
        <v>4945.8879100000004</v>
      </c>
      <c r="R98" s="48">
        <v>0</v>
      </c>
      <c r="S98" s="49">
        <v>3883.6509999999998</v>
      </c>
      <c r="T98" s="48"/>
      <c r="U98" s="48">
        <v>3883.6509999999998</v>
      </c>
      <c r="V98" s="48"/>
      <c r="W98" s="49">
        <v>3883.6509999999998</v>
      </c>
      <c r="X98" s="48"/>
      <c r="Y98" s="48">
        <v>3883.6509999999998</v>
      </c>
      <c r="Z98" s="48"/>
      <c r="AA98" s="29">
        <f t="shared" si="15"/>
        <v>0</v>
      </c>
      <c r="AB98" s="48">
        <f t="shared" si="16"/>
        <v>0</v>
      </c>
      <c r="AC98" s="49">
        <f t="shared" si="16"/>
        <v>0</v>
      </c>
      <c r="AD98" s="50">
        <f t="shared" si="16"/>
        <v>0</v>
      </c>
      <c r="AE98" s="49">
        <f t="shared" si="20"/>
        <v>0</v>
      </c>
      <c r="AF98" s="48"/>
      <c r="AG98" s="49"/>
      <c r="AH98" s="50"/>
      <c r="AI98" s="49"/>
      <c r="AJ98" s="49"/>
      <c r="AM98" s="35"/>
      <c r="AN98" s="35"/>
      <c r="AO98" s="12"/>
      <c r="AQ98" s="9"/>
    </row>
    <row r="99" spans="1:43" ht="19.899999999999999" customHeight="1" x14ac:dyDescent="0.2">
      <c r="A99" s="40"/>
      <c r="B99" s="47" t="s">
        <v>43</v>
      </c>
      <c r="C99" s="48">
        <v>0</v>
      </c>
      <c r="D99" s="48"/>
      <c r="E99" s="48">
        <v>0</v>
      </c>
      <c r="F99" s="48">
        <v>0</v>
      </c>
      <c r="G99" s="49">
        <f t="shared" si="17"/>
        <v>0</v>
      </c>
      <c r="H99" s="49"/>
      <c r="I99" s="49">
        <f>F99-E99</f>
        <v>0</v>
      </c>
      <c r="J99" s="49"/>
      <c r="K99" s="49">
        <f t="shared" si="18"/>
        <v>0</v>
      </c>
      <c r="L99" s="48"/>
      <c r="M99" s="48"/>
      <c r="N99" s="48"/>
      <c r="O99" s="49">
        <f t="shared" si="19"/>
        <v>0</v>
      </c>
      <c r="P99" s="48">
        <v>0</v>
      </c>
      <c r="Q99" s="48">
        <v>0</v>
      </c>
      <c r="R99" s="48">
        <v>0</v>
      </c>
      <c r="S99" s="49">
        <v>0</v>
      </c>
      <c r="T99" s="48"/>
      <c r="U99" s="48"/>
      <c r="V99" s="48"/>
      <c r="W99" s="49">
        <v>0</v>
      </c>
      <c r="X99" s="48"/>
      <c r="Y99" s="48"/>
      <c r="Z99" s="48"/>
      <c r="AA99" s="29">
        <f t="shared" si="15"/>
        <v>0</v>
      </c>
      <c r="AB99" s="48">
        <f t="shared" si="16"/>
        <v>0</v>
      </c>
      <c r="AC99" s="49">
        <f t="shared" si="16"/>
        <v>0</v>
      </c>
      <c r="AD99" s="50">
        <f t="shared" si="16"/>
        <v>0</v>
      </c>
      <c r="AE99" s="49">
        <f t="shared" si="20"/>
        <v>0</v>
      </c>
      <c r="AF99" s="48"/>
      <c r="AG99" s="49"/>
      <c r="AH99" s="50"/>
      <c r="AI99" s="49"/>
      <c r="AJ99" s="49"/>
      <c r="AM99" s="35"/>
      <c r="AN99" s="35"/>
      <c r="AO99" s="12"/>
      <c r="AQ99" s="9"/>
    </row>
    <row r="100" spans="1:43" ht="19.899999999999999" customHeight="1" x14ac:dyDescent="0.2">
      <c r="A100" s="40"/>
      <c r="B100" s="47" t="s">
        <v>44</v>
      </c>
      <c r="C100" s="48">
        <v>301.06173000000001</v>
      </c>
      <c r="D100" s="48">
        <v>68.665509999999998</v>
      </c>
      <c r="E100" s="48">
        <v>68.665509999999998</v>
      </c>
      <c r="F100" s="48">
        <v>68.665509999999998</v>
      </c>
      <c r="G100" s="49">
        <f t="shared" si="17"/>
        <v>0</v>
      </c>
      <c r="H100" s="49"/>
      <c r="I100" s="49">
        <f>F100-E100</f>
        <v>0</v>
      </c>
      <c r="J100" s="49"/>
      <c r="K100" s="49">
        <f t="shared" si="18"/>
        <v>0</v>
      </c>
      <c r="L100" s="48"/>
      <c r="M100" s="48"/>
      <c r="N100" s="48"/>
      <c r="O100" s="49">
        <f t="shared" si="19"/>
        <v>854.11208999999906</v>
      </c>
      <c r="P100" s="48">
        <v>0</v>
      </c>
      <c r="Q100" s="48">
        <v>854.11208999999906</v>
      </c>
      <c r="R100" s="48">
        <v>0</v>
      </c>
      <c r="S100" s="49">
        <v>0</v>
      </c>
      <c r="T100" s="48"/>
      <c r="U100" s="48"/>
      <c r="V100" s="48"/>
      <c r="W100" s="49">
        <v>144.33500000000001</v>
      </c>
      <c r="X100" s="48">
        <f>X96-SUM(X97:X99)</f>
        <v>0</v>
      </c>
      <c r="Y100" s="48">
        <f>Y96-SUM(Y97:Y99)</f>
        <v>144.33500000000004</v>
      </c>
      <c r="Z100" s="48">
        <f>Z96-SUM(Z97:Z99)</f>
        <v>0</v>
      </c>
      <c r="AA100" s="29">
        <f t="shared" ref="AA100:AA140" si="21">AB100+AC100+AD100</f>
        <v>144.33500000000004</v>
      </c>
      <c r="AB100" s="48">
        <f t="shared" si="16"/>
        <v>0</v>
      </c>
      <c r="AC100" s="49">
        <f t="shared" si="16"/>
        <v>144.33500000000004</v>
      </c>
      <c r="AD100" s="50">
        <f t="shared" si="16"/>
        <v>0</v>
      </c>
      <c r="AE100" s="49">
        <f t="shared" si="20"/>
        <v>0</v>
      </c>
      <c r="AF100" s="48"/>
      <c r="AG100" s="49"/>
      <c r="AH100" s="50"/>
      <c r="AI100" s="49"/>
      <c r="AJ100" s="49"/>
      <c r="AM100" s="35"/>
      <c r="AN100" s="35"/>
      <c r="AO100" s="12"/>
      <c r="AQ100" s="9"/>
    </row>
    <row r="101" spans="1:43" ht="94.5" x14ac:dyDescent="0.2">
      <c r="A101" s="40">
        <v>18</v>
      </c>
      <c r="B101" s="41" t="s">
        <v>61</v>
      </c>
      <c r="C101" s="42">
        <v>10157.686948482327</v>
      </c>
      <c r="D101" s="42">
        <f>SUM(D102:D105)</f>
        <v>1715.1767199999999</v>
      </c>
      <c r="E101" s="42">
        <v>7005.6446599999999</v>
      </c>
      <c r="F101" s="42">
        <v>7035.6446584823289</v>
      </c>
      <c r="G101" s="46">
        <f t="shared" si="17"/>
        <v>30</v>
      </c>
      <c r="H101" s="46"/>
      <c r="I101" s="46">
        <v>30</v>
      </c>
      <c r="J101" s="46"/>
      <c r="K101" s="46">
        <f t="shared" si="18"/>
        <v>0</v>
      </c>
      <c r="L101" s="46"/>
      <c r="M101" s="46"/>
      <c r="N101" s="46"/>
      <c r="O101" s="46">
        <f t="shared" si="19"/>
        <v>3850</v>
      </c>
      <c r="P101" s="54">
        <v>0</v>
      </c>
      <c r="Q101" s="54">
        <v>3850</v>
      </c>
      <c r="R101" s="54">
        <v>0</v>
      </c>
      <c r="S101" s="49">
        <f>T101+U101+V101</f>
        <v>3334.7019999999998</v>
      </c>
      <c r="T101" s="48">
        <v>0</v>
      </c>
      <c r="U101" s="48">
        <v>3334.7019999999998</v>
      </c>
      <c r="V101" s="48">
        <v>0</v>
      </c>
      <c r="W101" s="46">
        <f>X101+Y101+Z101</f>
        <v>3304.7019999999998</v>
      </c>
      <c r="X101" s="54">
        <v>0</v>
      </c>
      <c r="Y101" s="54">
        <v>3304.7019999999998</v>
      </c>
      <c r="Z101" s="54">
        <v>0</v>
      </c>
      <c r="AA101" s="29">
        <f t="shared" si="21"/>
        <v>0</v>
      </c>
      <c r="AB101" s="48">
        <f t="shared" si="16"/>
        <v>0</v>
      </c>
      <c r="AC101" s="49">
        <f t="shared" si="16"/>
        <v>0</v>
      </c>
      <c r="AD101" s="50">
        <f t="shared" si="16"/>
        <v>0</v>
      </c>
      <c r="AE101" s="46">
        <f t="shared" si="20"/>
        <v>0</v>
      </c>
      <c r="AF101" s="54"/>
      <c r="AG101" s="46"/>
      <c r="AH101" s="55"/>
      <c r="AI101" s="43">
        <v>7.91</v>
      </c>
      <c r="AJ101" s="43">
        <v>7.91</v>
      </c>
      <c r="AL101" s="12">
        <f>G101+W101-K101-S101-(AA101-AE101)</f>
        <v>0</v>
      </c>
      <c r="AM101" s="35">
        <f>G101+W101-K101-S101</f>
        <v>0</v>
      </c>
      <c r="AN101" s="35">
        <f>AA101-AE101</f>
        <v>0</v>
      </c>
      <c r="AO101" s="12">
        <f>AM101-AN101</f>
        <v>0</v>
      </c>
      <c r="AQ101" s="9"/>
    </row>
    <row r="102" spans="1:43" ht="19.899999999999999" customHeight="1" x14ac:dyDescent="0.2">
      <c r="A102" s="40"/>
      <c r="B102" s="47" t="s">
        <v>41</v>
      </c>
      <c r="C102" s="48">
        <v>1650</v>
      </c>
      <c r="D102" s="48">
        <f>C102</f>
        <v>1650</v>
      </c>
      <c r="E102" s="48">
        <v>1650</v>
      </c>
      <c r="F102" s="48">
        <v>1650</v>
      </c>
      <c r="G102" s="49">
        <f t="shared" si="17"/>
        <v>0</v>
      </c>
      <c r="H102" s="49"/>
      <c r="I102" s="49">
        <f>F102-E102</f>
        <v>0</v>
      </c>
      <c r="J102" s="49"/>
      <c r="K102" s="49">
        <f t="shared" si="18"/>
        <v>0</v>
      </c>
      <c r="L102" s="48"/>
      <c r="M102" s="48"/>
      <c r="N102" s="48"/>
      <c r="O102" s="49">
        <f t="shared" si="19"/>
        <v>0</v>
      </c>
      <c r="P102" s="48">
        <v>0</v>
      </c>
      <c r="Q102" s="48">
        <v>0</v>
      </c>
      <c r="R102" s="48">
        <v>0</v>
      </c>
      <c r="S102" s="49">
        <v>0</v>
      </c>
      <c r="T102" s="48"/>
      <c r="U102" s="48"/>
      <c r="V102" s="48"/>
      <c r="W102" s="49">
        <v>0</v>
      </c>
      <c r="X102" s="48"/>
      <c r="Y102" s="48"/>
      <c r="Z102" s="48"/>
      <c r="AA102" s="29">
        <f t="shared" si="21"/>
        <v>0</v>
      </c>
      <c r="AB102" s="48">
        <f t="shared" si="16"/>
        <v>0</v>
      </c>
      <c r="AC102" s="49">
        <f t="shared" si="16"/>
        <v>0</v>
      </c>
      <c r="AD102" s="50">
        <f t="shared" si="16"/>
        <v>0</v>
      </c>
      <c r="AE102" s="49">
        <f t="shared" si="20"/>
        <v>0</v>
      </c>
      <c r="AF102" s="48"/>
      <c r="AG102" s="49"/>
      <c r="AH102" s="50"/>
      <c r="AI102" s="49"/>
      <c r="AJ102" s="49"/>
      <c r="AM102" s="35"/>
      <c r="AN102" s="35"/>
      <c r="AO102" s="12"/>
      <c r="AQ102" s="9"/>
    </row>
    <row r="103" spans="1:43" ht="19.899999999999999" customHeight="1" x14ac:dyDescent="0.2">
      <c r="A103" s="40"/>
      <c r="B103" s="47" t="s">
        <v>42</v>
      </c>
      <c r="C103" s="48">
        <v>8144.7330000000002</v>
      </c>
      <c r="D103" s="48"/>
      <c r="E103" s="48">
        <v>5188.4823299999998</v>
      </c>
      <c r="F103" s="48">
        <v>5188.4823299999998</v>
      </c>
      <c r="G103" s="49">
        <f t="shared" si="17"/>
        <v>0</v>
      </c>
      <c r="H103" s="49"/>
      <c r="I103" s="49">
        <f>F103-E103</f>
        <v>0</v>
      </c>
      <c r="J103" s="49"/>
      <c r="K103" s="49">
        <f t="shared" si="18"/>
        <v>0</v>
      </c>
      <c r="L103" s="48"/>
      <c r="M103" s="48"/>
      <c r="N103" s="48"/>
      <c r="O103" s="49">
        <f t="shared" si="19"/>
        <v>2956.2506699999999</v>
      </c>
      <c r="P103" s="48">
        <v>0</v>
      </c>
      <c r="Q103" s="48">
        <v>2956.2506699999999</v>
      </c>
      <c r="R103" s="48">
        <v>0</v>
      </c>
      <c r="S103" s="49">
        <v>3153.413</v>
      </c>
      <c r="T103" s="48"/>
      <c r="U103" s="48">
        <v>3153.413</v>
      </c>
      <c r="V103" s="48"/>
      <c r="W103" s="49">
        <v>3153.413</v>
      </c>
      <c r="X103" s="48"/>
      <c r="Y103" s="48">
        <v>3153.413</v>
      </c>
      <c r="Z103" s="48"/>
      <c r="AA103" s="29">
        <f t="shared" si="21"/>
        <v>0</v>
      </c>
      <c r="AB103" s="48">
        <f t="shared" si="16"/>
        <v>0</v>
      </c>
      <c r="AC103" s="49">
        <f t="shared" si="16"/>
        <v>0</v>
      </c>
      <c r="AD103" s="50">
        <f t="shared" si="16"/>
        <v>0</v>
      </c>
      <c r="AE103" s="49">
        <f t="shared" si="20"/>
        <v>0</v>
      </c>
      <c r="AF103" s="48"/>
      <c r="AG103" s="49"/>
      <c r="AH103" s="50"/>
      <c r="AI103" s="49"/>
      <c r="AJ103" s="49"/>
      <c r="AM103" s="35"/>
      <c r="AN103" s="35"/>
      <c r="AO103" s="12"/>
      <c r="AQ103" s="9"/>
    </row>
    <row r="104" spans="1:43" ht="19.899999999999999" customHeight="1" x14ac:dyDescent="0.2">
      <c r="A104" s="40"/>
      <c r="B104" s="47" t="s">
        <v>43</v>
      </c>
      <c r="C104" s="48">
        <v>0</v>
      </c>
      <c r="D104" s="48"/>
      <c r="E104" s="48">
        <v>0</v>
      </c>
      <c r="F104" s="48">
        <v>0</v>
      </c>
      <c r="G104" s="49">
        <f t="shared" si="17"/>
        <v>0</v>
      </c>
      <c r="H104" s="49"/>
      <c r="I104" s="49">
        <f>F104-E104</f>
        <v>0</v>
      </c>
      <c r="J104" s="49"/>
      <c r="K104" s="49">
        <f t="shared" si="18"/>
        <v>0</v>
      </c>
      <c r="L104" s="48"/>
      <c r="M104" s="48"/>
      <c r="N104" s="48"/>
      <c r="O104" s="49">
        <f t="shared" si="19"/>
        <v>0</v>
      </c>
      <c r="P104" s="48">
        <v>0</v>
      </c>
      <c r="Q104" s="48">
        <v>0</v>
      </c>
      <c r="R104" s="48">
        <v>0</v>
      </c>
      <c r="S104" s="49">
        <v>0</v>
      </c>
      <c r="T104" s="48"/>
      <c r="U104" s="48"/>
      <c r="V104" s="48"/>
      <c r="W104" s="49">
        <v>0</v>
      </c>
      <c r="X104" s="48"/>
      <c r="Y104" s="48"/>
      <c r="Z104" s="48"/>
      <c r="AA104" s="29">
        <f t="shared" si="21"/>
        <v>0</v>
      </c>
      <c r="AB104" s="48">
        <f t="shared" si="16"/>
        <v>0</v>
      </c>
      <c r="AC104" s="49">
        <f t="shared" si="16"/>
        <v>0</v>
      </c>
      <c r="AD104" s="50">
        <f t="shared" si="16"/>
        <v>0</v>
      </c>
      <c r="AE104" s="49">
        <f t="shared" si="20"/>
        <v>0</v>
      </c>
      <c r="AF104" s="48"/>
      <c r="AG104" s="49"/>
      <c r="AH104" s="50"/>
      <c r="AI104" s="49"/>
      <c r="AJ104" s="49"/>
      <c r="AM104" s="35"/>
      <c r="AN104" s="35"/>
      <c r="AO104" s="12"/>
      <c r="AQ104" s="9"/>
    </row>
    <row r="105" spans="1:43" ht="19.899999999999999" customHeight="1" x14ac:dyDescent="0.2">
      <c r="A105" s="40"/>
      <c r="B105" s="47" t="s">
        <v>44</v>
      </c>
      <c r="C105" s="48">
        <v>362.95394848232905</v>
      </c>
      <c r="D105" s="48">
        <v>65.176720000000003</v>
      </c>
      <c r="E105" s="48">
        <v>167.16233</v>
      </c>
      <c r="F105" s="48">
        <v>197.16232848232903</v>
      </c>
      <c r="G105" s="49">
        <f t="shared" si="17"/>
        <v>29.999998482329033</v>
      </c>
      <c r="H105" s="49"/>
      <c r="I105" s="49">
        <f>F105-E105</f>
        <v>29.999998482329033</v>
      </c>
      <c r="J105" s="49"/>
      <c r="K105" s="49">
        <f t="shared" si="18"/>
        <v>0</v>
      </c>
      <c r="L105" s="48"/>
      <c r="M105" s="48"/>
      <c r="N105" s="48"/>
      <c r="O105" s="49">
        <f t="shared" si="19"/>
        <v>893.7493300000001</v>
      </c>
      <c r="P105" s="48">
        <v>0</v>
      </c>
      <c r="Q105" s="48">
        <v>893.7493300000001</v>
      </c>
      <c r="R105" s="48">
        <v>0</v>
      </c>
      <c r="S105" s="49">
        <v>181.28899999999999</v>
      </c>
      <c r="T105" s="48"/>
      <c r="U105" s="48">
        <f>S105</f>
        <v>181.28899999999999</v>
      </c>
      <c r="V105" s="48"/>
      <c r="W105" s="49">
        <v>151.28899999999999</v>
      </c>
      <c r="X105" s="48">
        <f>X101-SUM(X102:X104)</f>
        <v>0</v>
      </c>
      <c r="Y105" s="48">
        <f>Y101-SUM(Y102:Y104)</f>
        <v>151.28899999999976</v>
      </c>
      <c r="Z105" s="48">
        <f>Z101-SUM(Z102:Z104)</f>
        <v>0</v>
      </c>
      <c r="AA105" s="29">
        <f t="shared" si="21"/>
        <v>-1.5176711940512178E-6</v>
      </c>
      <c r="AB105" s="48">
        <f t="shared" si="16"/>
        <v>0</v>
      </c>
      <c r="AC105" s="49">
        <f t="shared" si="16"/>
        <v>-1.5176711940512178E-6</v>
      </c>
      <c r="AD105" s="50">
        <f t="shared" si="16"/>
        <v>0</v>
      </c>
      <c r="AE105" s="49">
        <f t="shared" si="20"/>
        <v>0</v>
      </c>
      <c r="AF105" s="48"/>
      <c r="AG105" s="49"/>
      <c r="AH105" s="50"/>
      <c r="AI105" s="49"/>
      <c r="AJ105" s="49"/>
      <c r="AM105" s="35"/>
      <c r="AN105" s="35"/>
      <c r="AO105" s="12"/>
      <c r="AQ105" s="9"/>
    </row>
    <row r="106" spans="1:43" ht="94.5" x14ac:dyDescent="0.2">
      <c r="A106" s="40">
        <v>19</v>
      </c>
      <c r="B106" s="41" t="s">
        <v>62</v>
      </c>
      <c r="C106" s="42">
        <v>10372.67251</v>
      </c>
      <c r="D106" s="42">
        <f>SUM(D107:D110)</f>
        <v>2027.02703</v>
      </c>
      <c r="E106" s="42">
        <v>2027.02703</v>
      </c>
      <c r="F106" s="42">
        <v>2027.02703</v>
      </c>
      <c r="G106" s="46">
        <f t="shared" si="17"/>
        <v>0</v>
      </c>
      <c r="H106" s="46"/>
      <c r="I106" s="46"/>
      <c r="J106" s="46"/>
      <c r="K106" s="46">
        <f t="shared" si="18"/>
        <v>0</v>
      </c>
      <c r="L106" s="46"/>
      <c r="M106" s="46"/>
      <c r="N106" s="46"/>
      <c r="O106" s="46">
        <f t="shared" si="19"/>
        <v>9400</v>
      </c>
      <c r="P106" s="54">
        <v>0</v>
      </c>
      <c r="Q106" s="54">
        <v>9400</v>
      </c>
      <c r="R106" s="54">
        <v>0</v>
      </c>
      <c r="S106" s="49">
        <f>T106+U106+V106</f>
        <v>6213.4410399999997</v>
      </c>
      <c r="T106" s="48">
        <v>0</v>
      </c>
      <c r="U106" s="48">
        <v>6213.4410399999997</v>
      </c>
      <c r="V106" s="48">
        <v>0</v>
      </c>
      <c r="W106" s="46">
        <f>X106+Y106+Z106</f>
        <v>6413.4980399999995</v>
      </c>
      <c r="X106" s="54">
        <v>0</v>
      </c>
      <c r="Y106" s="54">
        <v>6413.4980399999995</v>
      </c>
      <c r="Z106" s="54">
        <v>0</v>
      </c>
      <c r="AA106" s="29">
        <f t="shared" si="21"/>
        <v>200.05699999999979</v>
      </c>
      <c r="AB106" s="48">
        <f t="shared" si="16"/>
        <v>0</v>
      </c>
      <c r="AC106" s="49">
        <f t="shared" si="16"/>
        <v>200.05699999999979</v>
      </c>
      <c r="AD106" s="50">
        <f t="shared" si="16"/>
        <v>0</v>
      </c>
      <c r="AE106" s="46">
        <f t="shared" si="20"/>
        <v>0</v>
      </c>
      <c r="AF106" s="54"/>
      <c r="AG106" s="46"/>
      <c r="AH106" s="55"/>
      <c r="AI106" s="43">
        <v>8.11</v>
      </c>
      <c r="AJ106" s="46"/>
      <c r="AL106" s="12">
        <f>G106+W106-K106-S106-(AA106-AE106)</f>
        <v>0</v>
      </c>
      <c r="AM106" s="35">
        <f>G106+W106-K106-S106</f>
        <v>200.05699999999979</v>
      </c>
      <c r="AN106" s="35">
        <f>AA106-AE106</f>
        <v>200.05699999999979</v>
      </c>
      <c r="AO106" s="12">
        <f>AM106-AN106</f>
        <v>0</v>
      </c>
      <c r="AQ106" s="9"/>
    </row>
    <row r="107" spans="1:43" ht="19.899999999999999" customHeight="1" x14ac:dyDescent="0.2">
      <c r="A107" s="40"/>
      <c r="B107" s="47" t="s">
        <v>41</v>
      </c>
      <c r="C107" s="48">
        <v>1950</v>
      </c>
      <c r="D107" s="48">
        <f>C107</f>
        <v>1950</v>
      </c>
      <c r="E107" s="48">
        <v>1950</v>
      </c>
      <c r="F107" s="48">
        <v>1950</v>
      </c>
      <c r="G107" s="49">
        <f t="shared" si="17"/>
        <v>0</v>
      </c>
      <c r="H107" s="49"/>
      <c r="I107" s="49">
        <f>F107-E107</f>
        <v>0</v>
      </c>
      <c r="J107" s="49"/>
      <c r="K107" s="49">
        <f t="shared" si="18"/>
        <v>0</v>
      </c>
      <c r="L107" s="48"/>
      <c r="M107" s="48"/>
      <c r="N107" s="48"/>
      <c r="O107" s="49">
        <f t="shared" si="19"/>
        <v>0</v>
      </c>
      <c r="P107" s="48">
        <v>0</v>
      </c>
      <c r="Q107" s="48">
        <v>0</v>
      </c>
      <c r="R107" s="48">
        <v>0</v>
      </c>
      <c r="S107" s="49">
        <v>0</v>
      </c>
      <c r="T107" s="48"/>
      <c r="U107" s="48"/>
      <c r="V107" s="48"/>
      <c r="W107" s="49">
        <v>0</v>
      </c>
      <c r="X107" s="48"/>
      <c r="Y107" s="48"/>
      <c r="Z107" s="48"/>
      <c r="AA107" s="29">
        <f t="shared" si="21"/>
        <v>0</v>
      </c>
      <c r="AB107" s="48">
        <f t="shared" si="16"/>
        <v>0</v>
      </c>
      <c r="AC107" s="49">
        <f t="shared" si="16"/>
        <v>0</v>
      </c>
      <c r="AD107" s="50">
        <f t="shared" si="16"/>
        <v>0</v>
      </c>
      <c r="AE107" s="49">
        <f t="shared" si="20"/>
        <v>0</v>
      </c>
      <c r="AF107" s="48"/>
      <c r="AG107" s="49"/>
      <c r="AH107" s="50"/>
      <c r="AI107" s="49"/>
      <c r="AJ107" s="49"/>
      <c r="AM107" s="35"/>
      <c r="AN107" s="35"/>
      <c r="AO107" s="12"/>
      <c r="AQ107" s="9"/>
    </row>
    <row r="108" spans="1:43" ht="19.899999999999999" customHeight="1" x14ac:dyDescent="0.2">
      <c r="A108" s="40"/>
      <c r="B108" s="47" t="s">
        <v>42</v>
      </c>
      <c r="C108" s="48">
        <v>8003.0342600000004</v>
      </c>
      <c r="D108" s="48"/>
      <c r="E108" s="48">
        <v>0</v>
      </c>
      <c r="F108" s="48">
        <v>0</v>
      </c>
      <c r="G108" s="49">
        <f t="shared" si="17"/>
        <v>0</v>
      </c>
      <c r="H108" s="49"/>
      <c r="I108" s="49">
        <f>F108-E108</f>
        <v>0</v>
      </c>
      <c r="J108" s="49"/>
      <c r="K108" s="49">
        <f t="shared" si="18"/>
        <v>0</v>
      </c>
      <c r="L108" s="48"/>
      <c r="M108" s="48"/>
      <c r="N108" s="48"/>
      <c r="O108" s="49">
        <f t="shared" si="19"/>
        <v>8003.0342600000004</v>
      </c>
      <c r="P108" s="48">
        <v>0</v>
      </c>
      <c r="Q108" s="48">
        <v>8003.0342600000004</v>
      </c>
      <c r="R108" s="48">
        <v>0</v>
      </c>
      <c r="S108" s="49">
        <v>6213.4410399999997</v>
      </c>
      <c r="T108" s="48"/>
      <c r="U108" s="48">
        <v>6213.4410399999997</v>
      </c>
      <c r="V108" s="48"/>
      <c r="W108" s="49">
        <v>6213.4410399999997</v>
      </c>
      <c r="X108" s="48"/>
      <c r="Y108" s="48">
        <v>6213.4410399999997</v>
      </c>
      <c r="Z108" s="48"/>
      <c r="AA108" s="29">
        <f t="shared" si="21"/>
        <v>0</v>
      </c>
      <c r="AB108" s="48">
        <f t="shared" si="16"/>
        <v>0</v>
      </c>
      <c r="AC108" s="49">
        <f t="shared" si="16"/>
        <v>0</v>
      </c>
      <c r="AD108" s="50">
        <f t="shared" si="16"/>
        <v>0</v>
      </c>
      <c r="AE108" s="49">
        <f t="shared" si="20"/>
        <v>0</v>
      </c>
      <c r="AF108" s="48"/>
      <c r="AG108" s="49"/>
      <c r="AH108" s="50"/>
      <c r="AI108" s="49"/>
      <c r="AJ108" s="49"/>
      <c r="AM108" s="35"/>
      <c r="AN108" s="35"/>
      <c r="AO108" s="12"/>
      <c r="AQ108" s="9"/>
    </row>
    <row r="109" spans="1:43" ht="19.899999999999999" customHeight="1" x14ac:dyDescent="0.2">
      <c r="A109" s="40"/>
      <c r="B109" s="47" t="s">
        <v>43</v>
      </c>
      <c r="C109" s="48">
        <v>0</v>
      </c>
      <c r="D109" s="48"/>
      <c r="E109" s="48">
        <v>0</v>
      </c>
      <c r="F109" s="48">
        <v>0</v>
      </c>
      <c r="G109" s="49">
        <f t="shared" si="17"/>
        <v>0</v>
      </c>
      <c r="H109" s="49"/>
      <c r="I109" s="49">
        <f>F109-E109</f>
        <v>0</v>
      </c>
      <c r="J109" s="49"/>
      <c r="K109" s="49">
        <f t="shared" si="18"/>
        <v>0</v>
      </c>
      <c r="L109" s="48"/>
      <c r="M109" s="48"/>
      <c r="N109" s="48"/>
      <c r="O109" s="49">
        <f t="shared" si="19"/>
        <v>0</v>
      </c>
      <c r="P109" s="48">
        <v>0</v>
      </c>
      <c r="Q109" s="48">
        <v>0</v>
      </c>
      <c r="R109" s="48">
        <v>0</v>
      </c>
      <c r="S109" s="49">
        <v>0</v>
      </c>
      <c r="T109" s="48"/>
      <c r="U109" s="48"/>
      <c r="V109" s="48"/>
      <c r="W109" s="49">
        <v>0</v>
      </c>
      <c r="X109" s="48"/>
      <c r="Y109" s="48"/>
      <c r="Z109" s="48"/>
      <c r="AA109" s="29">
        <f t="shared" si="21"/>
        <v>0</v>
      </c>
      <c r="AB109" s="48">
        <f t="shared" si="16"/>
        <v>0</v>
      </c>
      <c r="AC109" s="49">
        <f t="shared" si="16"/>
        <v>0</v>
      </c>
      <c r="AD109" s="50">
        <f t="shared" si="16"/>
        <v>0</v>
      </c>
      <c r="AE109" s="49">
        <f t="shared" si="20"/>
        <v>0</v>
      </c>
      <c r="AF109" s="48"/>
      <c r="AG109" s="49"/>
      <c r="AH109" s="50"/>
      <c r="AI109" s="49"/>
      <c r="AJ109" s="49"/>
      <c r="AM109" s="35"/>
      <c r="AN109" s="35"/>
      <c r="AO109" s="12"/>
      <c r="AQ109" s="9"/>
    </row>
    <row r="110" spans="1:43" ht="19.899999999999999" customHeight="1" x14ac:dyDescent="0.2">
      <c r="A110" s="40"/>
      <c r="B110" s="47" t="s">
        <v>44</v>
      </c>
      <c r="C110" s="48">
        <v>419.63824999999997</v>
      </c>
      <c r="D110" s="48">
        <v>77.027029999999996</v>
      </c>
      <c r="E110" s="48">
        <v>77.027029999999996</v>
      </c>
      <c r="F110" s="48">
        <v>77.027029999999996</v>
      </c>
      <c r="G110" s="49">
        <f t="shared" si="17"/>
        <v>0</v>
      </c>
      <c r="H110" s="49"/>
      <c r="I110" s="49">
        <f>F110-E110</f>
        <v>0</v>
      </c>
      <c r="J110" s="49"/>
      <c r="K110" s="49">
        <f t="shared" si="18"/>
        <v>0</v>
      </c>
      <c r="L110" s="48"/>
      <c r="M110" s="48"/>
      <c r="N110" s="48"/>
      <c r="O110" s="49">
        <f t="shared" si="19"/>
        <v>1396.9657400000001</v>
      </c>
      <c r="P110" s="48">
        <v>0</v>
      </c>
      <c r="Q110" s="48">
        <v>1396.9657400000001</v>
      </c>
      <c r="R110" s="48">
        <v>0</v>
      </c>
      <c r="S110" s="49">
        <v>0</v>
      </c>
      <c r="T110" s="48"/>
      <c r="U110" s="48"/>
      <c r="V110" s="48"/>
      <c r="W110" s="49">
        <v>200.05700000000002</v>
      </c>
      <c r="X110" s="48">
        <f>X106-SUM(X107:X109)</f>
        <v>0</v>
      </c>
      <c r="Y110" s="48">
        <f>Y106-SUM(Y107:Y109)</f>
        <v>200.05699999999979</v>
      </c>
      <c r="Z110" s="48">
        <f>Z106-SUM(Z107:Z109)</f>
        <v>0</v>
      </c>
      <c r="AA110" s="29">
        <f t="shared" si="21"/>
        <v>200.05699999999979</v>
      </c>
      <c r="AB110" s="48">
        <f t="shared" si="16"/>
        <v>0</v>
      </c>
      <c r="AC110" s="49">
        <f t="shared" si="16"/>
        <v>200.05699999999979</v>
      </c>
      <c r="AD110" s="50">
        <f t="shared" si="16"/>
        <v>0</v>
      </c>
      <c r="AE110" s="49">
        <f t="shared" si="20"/>
        <v>0</v>
      </c>
      <c r="AF110" s="48"/>
      <c r="AG110" s="49"/>
      <c r="AH110" s="50"/>
      <c r="AI110" s="49"/>
      <c r="AJ110" s="49"/>
      <c r="AM110" s="35"/>
      <c r="AN110" s="35"/>
      <c r="AO110" s="12"/>
      <c r="AQ110" s="9"/>
    </row>
    <row r="111" spans="1:43" ht="81" x14ac:dyDescent="0.2">
      <c r="A111" s="40">
        <v>20</v>
      </c>
      <c r="B111" s="41" t="s">
        <v>63</v>
      </c>
      <c r="C111" s="42">
        <v>4618.4147700000012</v>
      </c>
      <c r="D111" s="42">
        <f>SUM(D112:D115)</f>
        <v>654.88564999999994</v>
      </c>
      <c r="E111" s="42">
        <v>654.88564999999994</v>
      </c>
      <c r="F111" s="42">
        <v>654.88564999999994</v>
      </c>
      <c r="G111" s="46">
        <f t="shared" si="17"/>
        <v>0</v>
      </c>
      <c r="H111" s="46"/>
      <c r="I111" s="46"/>
      <c r="J111" s="46"/>
      <c r="K111" s="46">
        <f t="shared" si="18"/>
        <v>0</v>
      </c>
      <c r="L111" s="46"/>
      <c r="M111" s="46"/>
      <c r="N111" s="46"/>
      <c r="O111" s="46">
        <f t="shared" si="19"/>
        <v>4400</v>
      </c>
      <c r="P111" s="54">
        <v>0</v>
      </c>
      <c r="Q111" s="54">
        <v>4400</v>
      </c>
      <c r="R111" s="54">
        <v>0</v>
      </c>
      <c r="S111" s="49">
        <f>T111+U111+V111</f>
        <v>3304.4460399999998</v>
      </c>
      <c r="T111" s="48">
        <v>0</v>
      </c>
      <c r="U111" s="48">
        <v>3304.4460399999998</v>
      </c>
      <c r="V111" s="48">
        <v>0</v>
      </c>
      <c r="W111" s="46">
        <f>X111+Y111+Z111</f>
        <v>3912.5101399999994</v>
      </c>
      <c r="X111" s="54">
        <v>0</v>
      </c>
      <c r="Y111" s="54">
        <v>3912.5101399999994</v>
      </c>
      <c r="Z111" s="54">
        <v>0</v>
      </c>
      <c r="AA111" s="29">
        <f t="shared" si="21"/>
        <v>608.0640999999996</v>
      </c>
      <c r="AB111" s="48">
        <f t="shared" ref="AB111:AD145" si="22">X111+H111-L111-(T111-AF111)</f>
        <v>0</v>
      </c>
      <c r="AC111" s="49">
        <f t="shared" si="22"/>
        <v>608.0640999999996</v>
      </c>
      <c r="AD111" s="50">
        <f t="shared" si="22"/>
        <v>0</v>
      </c>
      <c r="AE111" s="46">
        <f t="shared" si="20"/>
        <v>0</v>
      </c>
      <c r="AF111" s="54"/>
      <c r="AG111" s="46"/>
      <c r="AH111" s="55"/>
      <c r="AI111" s="43">
        <v>1.21</v>
      </c>
      <c r="AJ111" s="46"/>
      <c r="AM111" s="35"/>
      <c r="AN111" s="35"/>
      <c r="AO111" s="12"/>
      <c r="AQ111" s="9"/>
    </row>
    <row r="112" spans="1:43" ht="19.899999999999999" customHeight="1" x14ac:dyDescent="0.2">
      <c r="A112" s="40"/>
      <c r="B112" s="47" t="s">
        <v>41</v>
      </c>
      <c r="C112" s="48">
        <v>630</v>
      </c>
      <c r="D112" s="48">
        <f>C112</f>
        <v>630</v>
      </c>
      <c r="E112" s="48">
        <v>630</v>
      </c>
      <c r="F112" s="48">
        <v>630</v>
      </c>
      <c r="G112" s="49">
        <f t="shared" si="17"/>
        <v>0</v>
      </c>
      <c r="H112" s="49"/>
      <c r="I112" s="49">
        <f>F112-E112</f>
        <v>0</v>
      </c>
      <c r="J112" s="49"/>
      <c r="K112" s="49">
        <f t="shared" si="18"/>
        <v>0</v>
      </c>
      <c r="L112" s="48"/>
      <c r="M112" s="48"/>
      <c r="N112" s="48"/>
      <c r="O112" s="49">
        <f t="shared" si="19"/>
        <v>0</v>
      </c>
      <c r="P112" s="48">
        <v>0</v>
      </c>
      <c r="Q112" s="48">
        <v>0</v>
      </c>
      <c r="R112" s="48">
        <v>0</v>
      </c>
      <c r="S112" s="49">
        <v>0</v>
      </c>
      <c r="T112" s="48"/>
      <c r="U112" s="48"/>
      <c r="V112" s="48"/>
      <c r="W112" s="49">
        <v>0</v>
      </c>
      <c r="X112" s="48"/>
      <c r="Y112" s="48"/>
      <c r="Z112" s="48"/>
      <c r="AA112" s="29">
        <f t="shared" si="21"/>
        <v>0</v>
      </c>
      <c r="AB112" s="48">
        <f t="shared" si="22"/>
        <v>0</v>
      </c>
      <c r="AC112" s="49">
        <f t="shared" si="22"/>
        <v>0</v>
      </c>
      <c r="AD112" s="50">
        <f t="shared" si="22"/>
        <v>0</v>
      </c>
      <c r="AE112" s="49">
        <f t="shared" si="20"/>
        <v>0</v>
      </c>
      <c r="AF112" s="48"/>
      <c r="AG112" s="49"/>
      <c r="AH112" s="50"/>
      <c r="AI112" s="49"/>
      <c r="AJ112" s="49"/>
      <c r="AM112" s="35"/>
      <c r="AN112" s="35"/>
      <c r="AO112" s="12"/>
      <c r="AQ112" s="9"/>
    </row>
    <row r="113" spans="1:43" ht="19.899999999999999" customHeight="1" x14ac:dyDescent="0.2">
      <c r="A113" s="40"/>
      <c r="B113" s="47" t="s">
        <v>42</v>
      </c>
      <c r="C113" s="48">
        <v>3774.1509000000001</v>
      </c>
      <c r="D113" s="48"/>
      <c r="E113" s="48">
        <v>0</v>
      </c>
      <c r="F113" s="48">
        <v>0</v>
      </c>
      <c r="G113" s="49">
        <f t="shared" si="17"/>
        <v>0</v>
      </c>
      <c r="H113" s="49"/>
      <c r="I113" s="49">
        <f>F113-E113</f>
        <v>0</v>
      </c>
      <c r="J113" s="49"/>
      <c r="K113" s="49">
        <f t="shared" si="18"/>
        <v>0</v>
      </c>
      <c r="L113" s="48"/>
      <c r="M113" s="48"/>
      <c r="N113" s="48"/>
      <c r="O113" s="49">
        <f t="shared" si="19"/>
        <v>3774.1509000000001</v>
      </c>
      <c r="P113" s="48">
        <v>0</v>
      </c>
      <c r="Q113" s="48">
        <v>3774.1509000000001</v>
      </c>
      <c r="R113" s="48">
        <v>0</v>
      </c>
      <c r="S113" s="49">
        <v>3304.4460399999998</v>
      </c>
      <c r="T113" s="48"/>
      <c r="U113" s="48">
        <v>3304.4460399999998</v>
      </c>
      <c r="V113" s="48"/>
      <c r="W113" s="49">
        <v>3771.8027399999996</v>
      </c>
      <c r="X113" s="48"/>
      <c r="Y113" s="48">
        <f>W113</f>
        <v>3771.8027399999996</v>
      </c>
      <c r="Z113" s="48"/>
      <c r="AA113" s="29">
        <f t="shared" si="21"/>
        <v>467.35669999999982</v>
      </c>
      <c r="AB113" s="48">
        <f t="shared" si="22"/>
        <v>0</v>
      </c>
      <c r="AC113" s="49">
        <f t="shared" si="22"/>
        <v>467.35669999999982</v>
      </c>
      <c r="AD113" s="50">
        <f t="shared" si="22"/>
        <v>0</v>
      </c>
      <c r="AE113" s="49">
        <f t="shared" si="20"/>
        <v>0</v>
      </c>
      <c r="AF113" s="48"/>
      <c r="AG113" s="49"/>
      <c r="AH113" s="50"/>
      <c r="AI113" s="49"/>
      <c r="AJ113" s="49"/>
      <c r="AM113" s="35"/>
      <c r="AN113" s="35"/>
      <c r="AO113" s="12"/>
      <c r="AQ113" s="9"/>
    </row>
    <row r="114" spans="1:43" ht="19.899999999999999" customHeight="1" x14ac:dyDescent="0.2">
      <c r="A114" s="40"/>
      <c r="B114" s="47" t="s">
        <v>43</v>
      </c>
      <c r="C114" s="48">
        <v>0</v>
      </c>
      <c r="D114" s="48"/>
      <c r="E114" s="48">
        <v>0</v>
      </c>
      <c r="F114" s="48">
        <v>0</v>
      </c>
      <c r="G114" s="49">
        <f t="shared" si="17"/>
        <v>0</v>
      </c>
      <c r="H114" s="49"/>
      <c r="I114" s="49">
        <f>F114-E114</f>
        <v>0</v>
      </c>
      <c r="J114" s="49"/>
      <c r="K114" s="49">
        <f t="shared" si="18"/>
        <v>0</v>
      </c>
      <c r="L114" s="48"/>
      <c r="M114" s="48"/>
      <c r="N114" s="48"/>
      <c r="O114" s="49">
        <f t="shared" si="19"/>
        <v>0</v>
      </c>
      <c r="P114" s="48">
        <v>0</v>
      </c>
      <c r="Q114" s="48">
        <v>0</v>
      </c>
      <c r="R114" s="48">
        <v>0</v>
      </c>
      <c r="S114" s="49">
        <v>0</v>
      </c>
      <c r="T114" s="48"/>
      <c r="U114" s="48"/>
      <c r="V114" s="48"/>
      <c r="W114" s="49">
        <v>0</v>
      </c>
      <c r="X114" s="48"/>
      <c r="Y114" s="48"/>
      <c r="Z114" s="48"/>
      <c r="AA114" s="29">
        <f t="shared" si="21"/>
        <v>0</v>
      </c>
      <c r="AB114" s="48">
        <f t="shared" si="22"/>
        <v>0</v>
      </c>
      <c r="AC114" s="49">
        <f t="shared" si="22"/>
        <v>0</v>
      </c>
      <c r="AD114" s="50">
        <f t="shared" si="22"/>
        <v>0</v>
      </c>
      <c r="AE114" s="49">
        <f t="shared" si="20"/>
        <v>0</v>
      </c>
      <c r="AF114" s="48"/>
      <c r="AG114" s="49"/>
      <c r="AH114" s="50"/>
      <c r="AI114" s="49"/>
      <c r="AJ114" s="49"/>
      <c r="AM114" s="35"/>
      <c r="AN114" s="35"/>
      <c r="AO114" s="12"/>
      <c r="AQ114" s="9"/>
    </row>
    <row r="115" spans="1:43" ht="19.899999999999999" customHeight="1" x14ac:dyDescent="0.2">
      <c r="A115" s="40"/>
      <c r="B115" s="47" t="s">
        <v>44</v>
      </c>
      <c r="C115" s="48">
        <v>214.26387</v>
      </c>
      <c r="D115" s="48">
        <v>24.885649999999998</v>
      </c>
      <c r="E115" s="48">
        <v>24.885649999999998</v>
      </c>
      <c r="F115" s="48">
        <v>24.885649999999998</v>
      </c>
      <c r="G115" s="49">
        <f t="shared" si="17"/>
        <v>0</v>
      </c>
      <c r="H115" s="49"/>
      <c r="I115" s="49">
        <f>F115-E115</f>
        <v>0</v>
      </c>
      <c r="J115" s="49"/>
      <c r="K115" s="49">
        <f t="shared" si="18"/>
        <v>0</v>
      </c>
      <c r="L115" s="48"/>
      <c r="M115" s="48"/>
      <c r="N115" s="48"/>
      <c r="O115" s="49">
        <f t="shared" si="19"/>
        <v>625.84909999999991</v>
      </c>
      <c r="P115" s="48">
        <v>0</v>
      </c>
      <c r="Q115" s="48">
        <v>625.84909999999991</v>
      </c>
      <c r="R115" s="48">
        <v>0</v>
      </c>
      <c r="S115" s="49">
        <v>0</v>
      </c>
      <c r="T115" s="48"/>
      <c r="U115" s="48"/>
      <c r="V115" s="48"/>
      <c r="W115" s="49">
        <v>140.70740000000001</v>
      </c>
      <c r="X115" s="48">
        <f>X111-SUM(X112:X114)</f>
        <v>0</v>
      </c>
      <c r="Y115" s="48">
        <f>Y111-SUM(Y112:Y114)</f>
        <v>140.70739999999978</v>
      </c>
      <c r="Z115" s="48">
        <f>Z111-SUM(Z112:Z114)</f>
        <v>0</v>
      </c>
      <c r="AA115" s="29">
        <f t="shared" si="21"/>
        <v>140.70739999999978</v>
      </c>
      <c r="AB115" s="48">
        <f t="shared" si="22"/>
        <v>0</v>
      </c>
      <c r="AC115" s="49">
        <f t="shared" si="22"/>
        <v>140.70739999999978</v>
      </c>
      <c r="AD115" s="50">
        <f t="shared" si="22"/>
        <v>0</v>
      </c>
      <c r="AE115" s="49">
        <f t="shared" si="20"/>
        <v>0</v>
      </c>
      <c r="AF115" s="48"/>
      <c r="AG115" s="49"/>
      <c r="AH115" s="50"/>
      <c r="AI115" s="49"/>
      <c r="AJ115" s="49"/>
      <c r="AM115" s="35"/>
      <c r="AN115" s="35"/>
      <c r="AO115" s="12"/>
      <c r="AQ115" s="9"/>
    </row>
    <row r="116" spans="1:43" ht="94.5" x14ac:dyDescent="0.2">
      <c r="A116" s="40">
        <v>21</v>
      </c>
      <c r="B116" s="41" t="s">
        <v>64</v>
      </c>
      <c r="C116" s="42">
        <v>8633.6880399999991</v>
      </c>
      <c r="D116" s="42">
        <f>SUM(D117:D120)</f>
        <v>1361.7463600000001</v>
      </c>
      <c r="E116" s="42">
        <v>1361.7463600000001</v>
      </c>
      <c r="F116" s="42">
        <v>1361.7463600000001</v>
      </c>
      <c r="G116" s="46">
        <f t="shared" si="17"/>
        <v>0</v>
      </c>
      <c r="H116" s="46"/>
      <c r="I116" s="46"/>
      <c r="J116" s="46"/>
      <c r="K116" s="46">
        <f t="shared" si="18"/>
        <v>0</v>
      </c>
      <c r="L116" s="46"/>
      <c r="M116" s="46"/>
      <c r="N116" s="46"/>
      <c r="O116" s="46">
        <f t="shared" si="19"/>
        <v>7800</v>
      </c>
      <c r="P116" s="54">
        <v>0</v>
      </c>
      <c r="Q116" s="54">
        <v>7800</v>
      </c>
      <c r="R116" s="54">
        <v>0</v>
      </c>
      <c r="S116" s="49">
        <f>T116+U116+V116</f>
        <v>8.0239999999999991</v>
      </c>
      <c r="T116" s="48">
        <v>0</v>
      </c>
      <c r="U116" s="48">
        <v>8.0239999999999991</v>
      </c>
      <c r="V116" s="48">
        <v>0</v>
      </c>
      <c r="W116" s="46">
        <f>X116+Y116+Z116</f>
        <v>8.0239999999999991</v>
      </c>
      <c r="X116" s="54">
        <v>0</v>
      </c>
      <c r="Y116" s="54">
        <v>8.0239999999999991</v>
      </c>
      <c r="Z116" s="54">
        <v>0</v>
      </c>
      <c r="AA116" s="29">
        <f t="shared" si="21"/>
        <v>0</v>
      </c>
      <c r="AB116" s="48">
        <f t="shared" si="22"/>
        <v>0</v>
      </c>
      <c r="AC116" s="49">
        <f t="shared" si="22"/>
        <v>0</v>
      </c>
      <c r="AD116" s="50">
        <f t="shared" si="22"/>
        <v>0</v>
      </c>
      <c r="AE116" s="46">
        <f t="shared" si="20"/>
        <v>0</v>
      </c>
      <c r="AF116" s="54"/>
      <c r="AG116" s="46"/>
      <c r="AH116" s="55"/>
      <c r="AI116" s="46"/>
      <c r="AJ116" s="46"/>
      <c r="AM116" s="35"/>
      <c r="AN116" s="35"/>
      <c r="AO116" s="12"/>
      <c r="AQ116" s="9"/>
    </row>
    <row r="117" spans="1:43" ht="19.899999999999999" customHeight="1" x14ac:dyDescent="0.2">
      <c r="A117" s="40"/>
      <c r="B117" s="47" t="s">
        <v>41</v>
      </c>
      <c r="C117" s="48">
        <v>1310</v>
      </c>
      <c r="D117" s="48">
        <f>C117</f>
        <v>1310</v>
      </c>
      <c r="E117" s="48">
        <v>1310</v>
      </c>
      <c r="F117" s="48">
        <v>1310</v>
      </c>
      <c r="G117" s="49">
        <f t="shared" si="17"/>
        <v>0</v>
      </c>
      <c r="H117" s="49"/>
      <c r="I117" s="49">
        <f>F117-E117</f>
        <v>0</v>
      </c>
      <c r="J117" s="49"/>
      <c r="K117" s="49">
        <f t="shared" si="18"/>
        <v>0</v>
      </c>
      <c r="L117" s="48"/>
      <c r="M117" s="48"/>
      <c r="N117" s="48"/>
      <c r="O117" s="49">
        <f t="shared" si="19"/>
        <v>0</v>
      </c>
      <c r="P117" s="48">
        <v>0</v>
      </c>
      <c r="Q117" s="48">
        <v>0</v>
      </c>
      <c r="R117" s="48">
        <v>0</v>
      </c>
      <c r="S117" s="49">
        <v>0</v>
      </c>
      <c r="T117" s="48"/>
      <c r="U117" s="48"/>
      <c r="V117" s="48"/>
      <c r="W117" s="49">
        <v>0</v>
      </c>
      <c r="X117" s="48"/>
      <c r="Y117" s="48"/>
      <c r="Z117" s="48"/>
      <c r="AA117" s="29">
        <f t="shared" si="21"/>
        <v>0</v>
      </c>
      <c r="AB117" s="48">
        <f t="shared" si="22"/>
        <v>0</v>
      </c>
      <c r="AC117" s="49">
        <f t="shared" si="22"/>
        <v>0</v>
      </c>
      <c r="AD117" s="50">
        <f t="shared" si="22"/>
        <v>0</v>
      </c>
      <c r="AE117" s="49">
        <f t="shared" si="20"/>
        <v>0</v>
      </c>
      <c r="AF117" s="48"/>
      <c r="AG117" s="49"/>
      <c r="AH117" s="50"/>
      <c r="AI117" s="49"/>
      <c r="AJ117" s="49"/>
      <c r="AM117" s="35"/>
      <c r="AN117" s="35"/>
      <c r="AO117" s="12"/>
      <c r="AQ117" s="9"/>
    </row>
    <row r="118" spans="1:43" ht="19.899999999999999" customHeight="1" x14ac:dyDescent="0.2">
      <c r="A118" s="40"/>
      <c r="B118" s="47" t="s">
        <v>42</v>
      </c>
      <c r="C118" s="48">
        <v>6936.31315</v>
      </c>
      <c r="D118" s="48"/>
      <c r="E118" s="48">
        <v>0</v>
      </c>
      <c r="F118" s="48">
        <v>0</v>
      </c>
      <c r="G118" s="49">
        <f t="shared" si="17"/>
        <v>0</v>
      </c>
      <c r="H118" s="49"/>
      <c r="I118" s="49">
        <f>F118-E118</f>
        <v>0</v>
      </c>
      <c r="J118" s="49"/>
      <c r="K118" s="49">
        <f t="shared" si="18"/>
        <v>0</v>
      </c>
      <c r="L118" s="48"/>
      <c r="M118" s="48"/>
      <c r="N118" s="48"/>
      <c r="O118" s="49">
        <f t="shared" si="19"/>
        <v>6936.31315</v>
      </c>
      <c r="P118" s="48">
        <v>0</v>
      </c>
      <c r="Q118" s="48">
        <v>6936.31315</v>
      </c>
      <c r="R118" s="48">
        <v>0</v>
      </c>
      <c r="S118" s="49">
        <v>0</v>
      </c>
      <c r="T118" s="48"/>
      <c r="U118" s="48"/>
      <c r="V118" s="48"/>
      <c r="W118" s="49">
        <v>0</v>
      </c>
      <c r="X118" s="48"/>
      <c r="Y118" s="48"/>
      <c r="Z118" s="48"/>
      <c r="AA118" s="29">
        <f t="shared" si="21"/>
        <v>0</v>
      </c>
      <c r="AB118" s="48">
        <f t="shared" si="22"/>
        <v>0</v>
      </c>
      <c r="AC118" s="49">
        <f t="shared" si="22"/>
        <v>0</v>
      </c>
      <c r="AD118" s="50">
        <f t="shared" si="22"/>
        <v>0</v>
      </c>
      <c r="AE118" s="49">
        <f t="shared" si="20"/>
        <v>0</v>
      </c>
      <c r="AF118" s="48"/>
      <c r="AG118" s="49"/>
      <c r="AH118" s="50"/>
      <c r="AI118" s="49"/>
      <c r="AJ118" s="49"/>
      <c r="AM118" s="35"/>
      <c r="AN118" s="35"/>
      <c r="AO118" s="12"/>
      <c r="AQ118" s="9"/>
    </row>
    <row r="119" spans="1:43" ht="19.899999999999999" customHeight="1" x14ac:dyDescent="0.2">
      <c r="A119" s="40"/>
      <c r="B119" s="47" t="s">
        <v>43</v>
      </c>
      <c r="C119" s="48">
        <v>0</v>
      </c>
      <c r="D119" s="48"/>
      <c r="E119" s="48">
        <v>0</v>
      </c>
      <c r="F119" s="48">
        <v>0</v>
      </c>
      <c r="G119" s="49">
        <f t="shared" si="17"/>
        <v>0</v>
      </c>
      <c r="H119" s="49"/>
      <c r="I119" s="49">
        <f>F119-E119</f>
        <v>0</v>
      </c>
      <c r="J119" s="49"/>
      <c r="K119" s="49">
        <f t="shared" si="18"/>
        <v>0</v>
      </c>
      <c r="L119" s="48"/>
      <c r="M119" s="48"/>
      <c r="N119" s="48"/>
      <c r="O119" s="49">
        <f t="shared" si="19"/>
        <v>0</v>
      </c>
      <c r="P119" s="48">
        <v>0</v>
      </c>
      <c r="Q119" s="48">
        <v>0</v>
      </c>
      <c r="R119" s="48">
        <v>0</v>
      </c>
      <c r="S119" s="49">
        <v>0</v>
      </c>
      <c r="T119" s="48"/>
      <c r="U119" s="48"/>
      <c r="V119" s="48"/>
      <c r="W119" s="49">
        <v>0</v>
      </c>
      <c r="X119" s="48"/>
      <c r="Y119" s="48"/>
      <c r="Z119" s="48"/>
      <c r="AA119" s="29">
        <f t="shared" si="21"/>
        <v>0</v>
      </c>
      <c r="AB119" s="48">
        <f t="shared" si="22"/>
        <v>0</v>
      </c>
      <c r="AC119" s="49">
        <f t="shared" si="22"/>
        <v>0</v>
      </c>
      <c r="AD119" s="50">
        <f t="shared" si="22"/>
        <v>0</v>
      </c>
      <c r="AE119" s="49">
        <f t="shared" si="20"/>
        <v>0</v>
      </c>
      <c r="AF119" s="48"/>
      <c r="AG119" s="49"/>
      <c r="AH119" s="50"/>
      <c r="AI119" s="49"/>
      <c r="AJ119" s="49"/>
      <c r="AM119" s="35"/>
      <c r="AN119" s="35"/>
      <c r="AO119" s="12"/>
      <c r="AQ119" s="9"/>
    </row>
    <row r="120" spans="1:43" ht="19.899999999999999" customHeight="1" x14ac:dyDescent="0.2">
      <c r="A120" s="40"/>
      <c r="B120" s="47" t="s">
        <v>44</v>
      </c>
      <c r="C120" s="48">
        <v>387.37488999999999</v>
      </c>
      <c r="D120" s="48">
        <v>51.746360000000003</v>
      </c>
      <c r="E120" s="48">
        <v>51.746360000000003</v>
      </c>
      <c r="F120" s="48">
        <v>51.746360000000003</v>
      </c>
      <c r="G120" s="49">
        <f t="shared" si="17"/>
        <v>0</v>
      </c>
      <c r="H120" s="49"/>
      <c r="I120" s="49">
        <f>F120-E120</f>
        <v>0</v>
      </c>
      <c r="J120" s="49"/>
      <c r="K120" s="49">
        <f t="shared" si="18"/>
        <v>0</v>
      </c>
      <c r="L120" s="48"/>
      <c r="M120" s="48"/>
      <c r="N120" s="48"/>
      <c r="O120" s="49">
        <f t="shared" si="19"/>
        <v>863.68684999999914</v>
      </c>
      <c r="P120" s="48">
        <v>0</v>
      </c>
      <c r="Q120" s="48">
        <v>863.68684999999914</v>
      </c>
      <c r="R120" s="48">
        <v>0</v>
      </c>
      <c r="S120" s="49">
        <v>8.0239999999999991</v>
      </c>
      <c r="T120" s="48"/>
      <c r="U120" s="48">
        <f>S120</f>
        <v>8.0239999999999991</v>
      </c>
      <c r="V120" s="48"/>
      <c r="W120" s="49">
        <v>8.0239999999999991</v>
      </c>
      <c r="X120" s="48">
        <f>X116-SUM(X117:X119)</f>
        <v>0</v>
      </c>
      <c r="Y120" s="48">
        <f>Y116-SUM(Y117:Y119)</f>
        <v>8.0239999999999991</v>
      </c>
      <c r="Z120" s="48">
        <f>Z116-SUM(Z117:Z119)</f>
        <v>0</v>
      </c>
      <c r="AA120" s="29">
        <f t="shared" si="21"/>
        <v>0</v>
      </c>
      <c r="AB120" s="48">
        <f t="shared" si="22"/>
        <v>0</v>
      </c>
      <c r="AC120" s="49">
        <f t="shared" si="22"/>
        <v>0</v>
      </c>
      <c r="AD120" s="50">
        <f t="shared" si="22"/>
        <v>0</v>
      </c>
      <c r="AE120" s="49">
        <f t="shared" si="20"/>
        <v>0</v>
      </c>
      <c r="AF120" s="48"/>
      <c r="AG120" s="49"/>
      <c r="AH120" s="50"/>
      <c r="AI120" s="49"/>
      <c r="AJ120" s="49"/>
      <c r="AM120" s="35"/>
      <c r="AN120" s="35"/>
      <c r="AO120" s="12"/>
      <c r="AQ120" s="9"/>
    </row>
    <row r="121" spans="1:43" ht="81" x14ac:dyDescent="0.2">
      <c r="A121" s="40">
        <v>22</v>
      </c>
      <c r="B121" s="41" t="s">
        <v>65</v>
      </c>
      <c r="C121" s="42">
        <v>6217.149190000001</v>
      </c>
      <c r="D121" s="42">
        <f>SUM(D122:D125)</f>
        <v>831.60082999999997</v>
      </c>
      <c r="E121" s="42">
        <v>831.60082999999997</v>
      </c>
      <c r="F121" s="42">
        <v>831.60082999999997</v>
      </c>
      <c r="G121" s="46">
        <f>H121+I121+J121</f>
        <v>0</v>
      </c>
      <c r="H121" s="46"/>
      <c r="I121" s="46"/>
      <c r="J121" s="46"/>
      <c r="K121" s="46">
        <f>L121+M121+N121</f>
        <v>0</v>
      </c>
      <c r="L121" s="46"/>
      <c r="M121" s="46"/>
      <c r="N121" s="46"/>
      <c r="O121" s="46">
        <f>P121+Q121+R121</f>
        <v>6100</v>
      </c>
      <c r="P121" s="54">
        <v>0</v>
      </c>
      <c r="Q121" s="54">
        <v>6100</v>
      </c>
      <c r="R121" s="54">
        <v>0</v>
      </c>
      <c r="S121" s="49">
        <f>T121+U121+V121</f>
        <v>0</v>
      </c>
      <c r="T121" s="48">
        <v>0</v>
      </c>
      <c r="U121" s="48">
        <v>0</v>
      </c>
      <c r="V121" s="48">
        <v>0</v>
      </c>
      <c r="W121" s="46">
        <f>X121+Y121+Z121</f>
        <v>0</v>
      </c>
      <c r="X121" s="54">
        <v>0</v>
      </c>
      <c r="Y121" s="54">
        <v>0</v>
      </c>
      <c r="Z121" s="54">
        <v>0</v>
      </c>
      <c r="AA121" s="29">
        <f>AB121+AC121+AD121</f>
        <v>0</v>
      </c>
      <c r="AB121" s="48">
        <f t="shared" si="22"/>
        <v>0</v>
      </c>
      <c r="AC121" s="49">
        <f t="shared" si="22"/>
        <v>0</v>
      </c>
      <c r="AD121" s="50">
        <f t="shared" si="22"/>
        <v>0</v>
      </c>
      <c r="AE121" s="46">
        <f>AF121+AG121+AH121</f>
        <v>0</v>
      </c>
      <c r="AF121" s="54"/>
      <c r="AG121" s="46"/>
      <c r="AH121" s="55"/>
      <c r="AI121" s="43">
        <v>3.28</v>
      </c>
      <c r="AJ121" s="46"/>
      <c r="AM121" s="35"/>
      <c r="AN121" s="35"/>
      <c r="AO121" s="12"/>
      <c r="AQ121" s="9"/>
    </row>
    <row r="122" spans="1:43" ht="19.899999999999999" customHeight="1" x14ac:dyDescent="0.2">
      <c r="A122" s="40"/>
      <c r="B122" s="47" t="s">
        <v>41</v>
      </c>
      <c r="C122" s="48">
        <v>800</v>
      </c>
      <c r="D122" s="48">
        <f>C122</f>
        <v>800</v>
      </c>
      <c r="E122" s="48">
        <v>800</v>
      </c>
      <c r="F122" s="48">
        <v>800</v>
      </c>
      <c r="G122" s="49">
        <f>H122+I122+J122</f>
        <v>0</v>
      </c>
      <c r="H122" s="49"/>
      <c r="I122" s="49">
        <f>F122-E122</f>
        <v>0</v>
      </c>
      <c r="J122" s="49"/>
      <c r="K122" s="49">
        <f>L122+M122+N122</f>
        <v>0</v>
      </c>
      <c r="L122" s="48"/>
      <c r="M122" s="48"/>
      <c r="N122" s="48"/>
      <c r="O122" s="49">
        <f>P122+Q122+R122</f>
        <v>0</v>
      </c>
      <c r="P122" s="48">
        <v>0</v>
      </c>
      <c r="Q122" s="48">
        <v>0</v>
      </c>
      <c r="R122" s="48">
        <v>0</v>
      </c>
      <c r="S122" s="49">
        <v>0</v>
      </c>
      <c r="T122" s="48"/>
      <c r="U122" s="48"/>
      <c r="V122" s="48"/>
      <c r="W122" s="49">
        <v>0</v>
      </c>
      <c r="X122" s="48"/>
      <c r="Y122" s="48"/>
      <c r="Z122" s="48"/>
      <c r="AA122" s="29">
        <f>AB122+AC122+AD122</f>
        <v>0</v>
      </c>
      <c r="AB122" s="48">
        <f t="shared" si="22"/>
        <v>0</v>
      </c>
      <c r="AC122" s="49">
        <f t="shared" si="22"/>
        <v>0</v>
      </c>
      <c r="AD122" s="50">
        <f t="shared" si="22"/>
        <v>0</v>
      </c>
      <c r="AE122" s="49">
        <f>AF122+AG122+AH122</f>
        <v>0</v>
      </c>
      <c r="AF122" s="48"/>
      <c r="AG122" s="49"/>
      <c r="AH122" s="50"/>
      <c r="AI122" s="49"/>
      <c r="AJ122" s="49"/>
      <c r="AM122" s="35"/>
      <c r="AN122" s="35"/>
      <c r="AO122" s="12"/>
      <c r="AQ122" s="9"/>
    </row>
    <row r="123" spans="1:43" ht="19.899999999999999" customHeight="1" x14ac:dyDescent="0.2">
      <c r="A123" s="40"/>
      <c r="B123" s="47" t="s">
        <v>42</v>
      </c>
      <c r="C123" s="48">
        <v>5139.4356900000002</v>
      </c>
      <c r="D123" s="48"/>
      <c r="E123" s="48">
        <v>0</v>
      </c>
      <c r="F123" s="48">
        <v>0</v>
      </c>
      <c r="G123" s="49">
        <f>H123+I123+J123</f>
        <v>0</v>
      </c>
      <c r="H123" s="49"/>
      <c r="I123" s="49">
        <f>F123-E123</f>
        <v>0</v>
      </c>
      <c r="J123" s="49"/>
      <c r="K123" s="49">
        <f>L123+M123+N123</f>
        <v>0</v>
      </c>
      <c r="L123" s="48"/>
      <c r="M123" s="48"/>
      <c r="N123" s="48"/>
      <c r="O123" s="49">
        <f>P123+Q123+R123</f>
        <v>5139.4356900000002</v>
      </c>
      <c r="P123" s="48">
        <v>0</v>
      </c>
      <c r="Q123" s="48">
        <v>5139.4356900000002</v>
      </c>
      <c r="R123" s="48">
        <v>0</v>
      </c>
      <c r="S123" s="49">
        <v>0</v>
      </c>
      <c r="T123" s="48"/>
      <c r="U123" s="48"/>
      <c r="V123" s="48"/>
      <c r="W123" s="49">
        <v>0</v>
      </c>
      <c r="X123" s="48"/>
      <c r="Y123" s="48"/>
      <c r="Z123" s="48"/>
      <c r="AA123" s="29">
        <f>AB123+AC123+AD123</f>
        <v>0</v>
      </c>
      <c r="AB123" s="48">
        <f t="shared" si="22"/>
        <v>0</v>
      </c>
      <c r="AC123" s="49">
        <f t="shared" si="22"/>
        <v>0</v>
      </c>
      <c r="AD123" s="50">
        <f t="shared" si="22"/>
        <v>0</v>
      </c>
      <c r="AE123" s="49">
        <f>AF123+AG123+AH123</f>
        <v>0</v>
      </c>
      <c r="AF123" s="48"/>
      <c r="AG123" s="49"/>
      <c r="AH123" s="50"/>
      <c r="AI123" s="49"/>
      <c r="AJ123" s="49"/>
      <c r="AM123" s="35"/>
      <c r="AN123" s="35"/>
      <c r="AO123" s="12"/>
      <c r="AQ123" s="9"/>
    </row>
    <row r="124" spans="1:43" ht="19.899999999999999" customHeight="1" x14ac:dyDescent="0.2">
      <c r="A124" s="40"/>
      <c r="B124" s="47" t="s">
        <v>43</v>
      </c>
      <c r="C124" s="48">
        <v>0</v>
      </c>
      <c r="D124" s="48"/>
      <c r="E124" s="48">
        <v>0</v>
      </c>
      <c r="F124" s="48">
        <v>0</v>
      </c>
      <c r="G124" s="49">
        <f>H124+I124+J124</f>
        <v>0</v>
      </c>
      <c r="H124" s="49"/>
      <c r="I124" s="49">
        <f>F124-E124</f>
        <v>0</v>
      </c>
      <c r="J124" s="49"/>
      <c r="K124" s="49">
        <f>L124+M124+N124</f>
        <v>0</v>
      </c>
      <c r="L124" s="48"/>
      <c r="M124" s="48"/>
      <c r="N124" s="48"/>
      <c r="O124" s="49">
        <f>P124+Q124+R124</f>
        <v>0</v>
      </c>
      <c r="P124" s="48">
        <v>0</v>
      </c>
      <c r="Q124" s="48">
        <v>0</v>
      </c>
      <c r="R124" s="48">
        <v>0</v>
      </c>
      <c r="S124" s="49">
        <v>0</v>
      </c>
      <c r="T124" s="48"/>
      <c r="U124" s="48"/>
      <c r="V124" s="48"/>
      <c r="W124" s="49">
        <v>0</v>
      </c>
      <c r="X124" s="48"/>
      <c r="Y124" s="48"/>
      <c r="Z124" s="48"/>
      <c r="AA124" s="29">
        <f>AB124+AC124+AD124</f>
        <v>0</v>
      </c>
      <c r="AB124" s="48">
        <f t="shared" si="22"/>
        <v>0</v>
      </c>
      <c r="AC124" s="49">
        <f t="shared" si="22"/>
        <v>0</v>
      </c>
      <c r="AD124" s="50">
        <f t="shared" si="22"/>
        <v>0</v>
      </c>
      <c r="AE124" s="49">
        <f>AF124+AG124+AH124</f>
        <v>0</v>
      </c>
      <c r="AF124" s="48"/>
      <c r="AG124" s="49"/>
      <c r="AH124" s="50"/>
      <c r="AI124" s="49"/>
      <c r="AJ124" s="49"/>
      <c r="AM124" s="35"/>
      <c r="AN124" s="35"/>
      <c r="AO124" s="12"/>
      <c r="AQ124" s="9"/>
    </row>
    <row r="125" spans="1:43" ht="19.899999999999999" customHeight="1" x14ac:dyDescent="0.2">
      <c r="A125" s="40"/>
      <c r="B125" s="47" t="s">
        <v>44</v>
      </c>
      <c r="C125" s="48">
        <v>277.71350000000001</v>
      </c>
      <c r="D125" s="48">
        <v>31.600829999999998</v>
      </c>
      <c r="E125" s="48">
        <v>31.600829999999998</v>
      </c>
      <c r="F125" s="48">
        <v>31.600829999999998</v>
      </c>
      <c r="G125" s="49">
        <f>H125+I125+J125</f>
        <v>0</v>
      </c>
      <c r="H125" s="49"/>
      <c r="I125" s="49">
        <f>F125-E125</f>
        <v>0</v>
      </c>
      <c r="J125" s="49"/>
      <c r="K125" s="49">
        <f>L125+M125+N125</f>
        <v>0</v>
      </c>
      <c r="L125" s="48"/>
      <c r="M125" s="48"/>
      <c r="N125" s="48"/>
      <c r="O125" s="49">
        <f>P125+Q125+R125</f>
        <v>960.5643099999993</v>
      </c>
      <c r="P125" s="48">
        <v>0</v>
      </c>
      <c r="Q125" s="48">
        <v>960.5643099999993</v>
      </c>
      <c r="R125" s="48">
        <v>0</v>
      </c>
      <c r="S125" s="49">
        <v>0</v>
      </c>
      <c r="T125" s="48"/>
      <c r="U125" s="48"/>
      <c r="V125" s="48"/>
      <c r="W125" s="49">
        <v>0</v>
      </c>
      <c r="X125" s="48">
        <f>X121-SUM(X122:X124)</f>
        <v>0</v>
      </c>
      <c r="Y125" s="48">
        <f>Y121-SUM(Y122:Y124)</f>
        <v>0</v>
      </c>
      <c r="Z125" s="48">
        <f>Z121-SUM(Z122:Z124)</f>
        <v>0</v>
      </c>
      <c r="AA125" s="29">
        <f>AB125+AC125+AD125</f>
        <v>0</v>
      </c>
      <c r="AB125" s="48">
        <f t="shared" si="22"/>
        <v>0</v>
      </c>
      <c r="AC125" s="49">
        <f t="shared" si="22"/>
        <v>0</v>
      </c>
      <c r="AD125" s="50">
        <f t="shared" si="22"/>
        <v>0</v>
      </c>
      <c r="AE125" s="49">
        <f>AF125+AG125+AH125</f>
        <v>0</v>
      </c>
      <c r="AF125" s="48"/>
      <c r="AG125" s="49"/>
      <c r="AH125" s="50"/>
      <c r="AI125" s="49"/>
      <c r="AJ125" s="49"/>
      <c r="AM125" s="35"/>
      <c r="AN125" s="35"/>
      <c r="AO125" s="12"/>
      <c r="AQ125" s="9"/>
    </row>
    <row r="126" spans="1:43" ht="67.5" x14ac:dyDescent="0.2">
      <c r="A126" s="40">
        <v>23</v>
      </c>
      <c r="B126" s="41" t="s">
        <v>66</v>
      </c>
      <c r="C126" s="42">
        <v>2024.8409999999999</v>
      </c>
      <c r="D126" s="42">
        <f>SUM(D127:D130)</f>
        <v>2024.8409999999999</v>
      </c>
      <c r="E126" s="42">
        <v>0</v>
      </c>
      <c r="F126" s="42">
        <v>0</v>
      </c>
      <c r="G126" s="46">
        <f t="shared" si="17"/>
        <v>0</v>
      </c>
      <c r="H126" s="46"/>
      <c r="I126" s="46"/>
      <c r="J126" s="46"/>
      <c r="K126" s="46">
        <f t="shared" si="18"/>
        <v>0</v>
      </c>
      <c r="L126" s="46"/>
      <c r="M126" s="46"/>
      <c r="N126" s="46"/>
      <c r="O126" s="46">
        <f t="shared" si="19"/>
        <v>2300</v>
      </c>
      <c r="P126" s="54">
        <v>0</v>
      </c>
      <c r="Q126" s="54">
        <v>2300</v>
      </c>
      <c r="R126" s="54">
        <v>0</v>
      </c>
      <c r="S126" s="49">
        <f>T126+U126+V126</f>
        <v>970.91700000000003</v>
      </c>
      <c r="T126" s="48">
        <v>0</v>
      </c>
      <c r="U126" s="48">
        <v>970.91700000000003</v>
      </c>
      <c r="V126" s="48">
        <v>0</v>
      </c>
      <c r="W126" s="46">
        <f>X126+Y126+Z126</f>
        <v>970.91700000000003</v>
      </c>
      <c r="X126" s="54">
        <v>0</v>
      </c>
      <c r="Y126" s="54">
        <v>970.91700000000003</v>
      </c>
      <c r="Z126" s="54">
        <v>0</v>
      </c>
      <c r="AA126" s="29">
        <f t="shared" si="21"/>
        <v>0</v>
      </c>
      <c r="AB126" s="48">
        <f t="shared" si="22"/>
        <v>0</v>
      </c>
      <c r="AC126" s="49">
        <f t="shared" si="22"/>
        <v>0</v>
      </c>
      <c r="AD126" s="50">
        <f t="shared" si="22"/>
        <v>0</v>
      </c>
      <c r="AE126" s="46">
        <f t="shared" si="20"/>
        <v>0</v>
      </c>
      <c r="AF126" s="54"/>
      <c r="AG126" s="46"/>
      <c r="AH126" s="55"/>
      <c r="AI126" s="46"/>
      <c r="AJ126" s="46"/>
      <c r="AM126" s="35"/>
      <c r="AN126" s="35"/>
      <c r="AO126" s="12"/>
      <c r="AQ126" s="9"/>
    </row>
    <row r="127" spans="1:43" ht="19.899999999999999" customHeight="1" x14ac:dyDescent="0.2">
      <c r="A127" s="40"/>
      <c r="B127" s="47" t="s">
        <v>41</v>
      </c>
      <c r="C127" s="48">
        <v>1950</v>
      </c>
      <c r="D127" s="48">
        <f>C127</f>
        <v>1950</v>
      </c>
      <c r="E127" s="48">
        <v>0</v>
      </c>
      <c r="F127" s="48">
        <v>0</v>
      </c>
      <c r="G127" s="49">
        <f t="shared" si="17"/>
        <v>0</v>
      </c>
      <c r="H127" s="49"/>
      <c r="I127" s="49">
        <f>F127-E127</f>
        <v>0</v>
      </c>
      <c r="J127" s="49"/>
      <c r="K127" s="49">
        <f t="shared" si="18"/>
        <v>0</v>
      </c>
      <c r="L127" s="48"/>
      <c r="M127" s="48"/>
      <c r="N127" s="48"/>
      <c r="O127" s="49">
        <f t="shared" si="19"/>
        <v>1950</v>
      </c>
      <c r="P127" s="48">
        <v>0</v>
      </c>
      <c r="Q127" s="48">
        <v>1950</v>
      </c>
      <c r="R127" s="48">
        <v>0</v>
      </c>
      <c r="S127" s="49">
        <v>970.91700000000003</v>
      </c>
      <c r="T127" s="48"/>
      <c r="U127" s="48">
        <v>970.91700000000003</v>
      </c>
      <c r="V127" s="48"/>
      <c r="W127" s="49">
        <v>970.91700000000003</v>
      </c>
      <c r="X127" s="48"/>
      <c r="Y127" s="48">
        <v>970.91700000000003</v>
      </c>
      <c r="Z127" s="48"/>
      <c r="AA127" s="29">
        <f t="shared" si="21"/>
        <v>0</v>
      </c>
      <c r="AB127" s="48">
        <f t="shared" si="22"/>
        <v>0</v>
      </c>
      <c r="AC127" s="49">
        <f t="shared" si="22"/>
        <v>0</v>
      </c>
      <c r="AD127" s="50">
        <f t="shared" si="22"/>
        <v>0</v>
      </c>
      <c r="AE127" s="49">
        <f t="shared" si="20"/>
        <v>0</v>
      </c>
      <c r="AF127" s="48"/>
      <c r="AG127" s="49"/>
      <c r="AH127" s="50"/>
      <c r="AI127" s="49"/>
      <c r="AJ127" s="49"/>
      <c r="AM127" s="35"/>
      <c r="AN127" s="35"/>
      <c r="AO127" s="12"/>
      <c r="AQ127" s="9"/>
    </row>
    <row r="128" spans="1:43" ht="19.899999999999999" customHeight="1" x14ac:dyDescent="0.2">
      <c r="A128" s="40"/>
      <c r="B128" s="47" t="s">
        <v>42</v>
      </c>
      <c r="C128" s="48">
        <v>0</v>
      </c>
      <c r="D128" s="48"/>
      <c r="E128" s="48">
        <v>0</v>
      </c>
      <c r="F128" s="48">
        <v>0</v>
      </c>
      <c r="G128" s="49">
        <f t="shared" si="17"/>
        <v>0</v>
      </c>
      <c r="H128" s="49"/>
      <c r="I128" s="49">
        <f>F128-E128</f>
        <v>0</v>
      </c>
      <c r="J128" s="49"/>
      <c r="K128" s="49">
        <f t="shared" si="18"/>
        <v>0</v>
      </c>
      <c r="L128" s="48"/>
      <c r="M128" s="48"/>
      <c r="N128" s="48"/>
      <c r="O128" s="49">
        <f t="shared" si="19"/>
        <v>0</v>
      </c>
      <c r="P128" s="48">
        <v>0</v>
      </c>
      <c r="Q128" s="48">
        <v>0</v>
      </c>
      <c r="R128" s="48">
        <v>0</v>
      </c>
      <c r="S128" s="49">
        <v>0</v>
      </c>
      <c r="T128" s="48"/>
      <c r="U128" s="48"/>
      <c r="V128" s="48"/>
      <c r="W128" s="49">
        <v>0</v>
      </c>
      <c r="X128" s="48"/>
      <c r="Y128" s="48"/>
      <c r="Z128" s="48"/>
      <c r="AA128" s="29">
        <f t="shared" si="21"/>
        <v>0</v>
      </c>
      <c r="AB128" s="48">
        <f t="shared" si="22"/>
        <v>0</v>
      </c>
      <c r="AC128" s="49">
        <f t="shared" si="22"/>
        <v>0</v>
      </c>
      <c r="AD128" s="50">
        <f t="shared" si="22"/>
        <v>0</v>
      </c>
      <c r="AE128" s="49">
        <f t="shared" si="20"/>
        <v>0</v>
      </c>
      <c r="AF128" s="48"/>
      <c r="AG128" s="49"/>
      <c r="AH128" s="50"/>
      <c r="AI128" s="49"/>
      <c r="AJ128" s="49"/>
      <c r="AM128" s="35"/>
      <c r="AN128" s="35"/>
      <c r="AO128" s="12"/>
      <c r="AQ128" s="9"/>
    </row>
    <row r="129" spans="1:43" ht="19.899999999999999" customHeight="1" x14ac:dyDescent="0.2">
      <c r="A129" s="40"/>
      <c r="B129" s="47" t="s">
        <v>43</v>
      </c>
      <c r="C129" s="48">
        <v>0</v>
      </c>
      <c r="D129" s="48"/>
      <c r="E129" s="48">
        <v>0</v>
      </c>
      <c r="F129" s="48">
        <v>0</v>
      </c>
      <c r="G129" s="49">
        <f t="shared" si="17"/>
        <v>0</v>
      </c>
      <c r="H129" s="49"/>
      <c r="I129" s="49">
        <f>F129-E129</f>
        <v>0</v>
      </c>
      <c r="J129" s="49"/>
      <c r="K129" s="49">
        <f t="shared" si="18"/>
        <v>0</v>
      </c>
      <c r="L129" s="48"/>
      <c r="M129" s="48"/>
      <c r="N129" s="48"/>
      <c r="O129" s="49">
        <f t="shared" si="19"/>
        <v>0</v>
      </c>
      <c r="P129" s="48">
        <v>0</v>
      </c>
      <c r="Q129" s="48">
        <v>0</v>
      </c>
      <c r="R129" s="48">
        <v>0</v>
      </c>
      <c r="S129" s="49">
        <v>0</v>
      </c>
      <c r="T129" s="48"/>
      <c r="U129" s="48"/>
      <c r="V129" s="48"/>
      <c r="W129" s="49">
        <v>0</v>
      </c>
      <c r="X129" s="48"/>
      <c r="Y129" s="48"/>
      <c r="Z129" s="48"/>
      <c r="AA129" s="29">
        <f t="shared" si="21"/>
        <v>0</v>
      </c>
      <c r="AB129" s="48">
        <f t="shared" si="22"/>
        <v>0</v>
      </c>
      <c r="AC129" s="49">
        <f t="shared" si="22"/>
        <v>0</v>
      </c>
      <c r="AD129" s="50">
        <f t="shared" si="22"/>
        <v>0</v>
      </c>
      <c r="AE129" s="49">
        <f t="shared" si="20"/>
        <v>0</v>
      </c>
      <c r="AF129" s="48"/>
      <c r="AG129" s="49"/>
      <c r="AH129" s="50"/>
      <c r="AI129" s="49"/>
      <c r="AJ129" s="49"/>
      <c r="AM129" s="35"/>
      <c r="AN129" s="35"/>
      <c r="AO129" s="12"/>
      <c r="AQ129" s="9"/>
    </row>
    <row r="130" spans="1:43" ht="19.899999999999999" customHeight="1" x14ac:dyDescent="0.2">
      <c r="A130" s="40"/>
      <c r="B130" s="47" t="s">
        <v>44</v>
      </c>
      <c r="C130" s="48">
        <v>74.840999999999994</v>
      </c>
      <c r="D130" s="48">
        <f>C130</f>
        <v>74.840999999999994</v>
      </c>
      <c r="E130" s="48">
        <v>0</v>
      </c>
      <c r="F130" s="48">
        <v>0</v>
      </c>
      <c r="G130" s="49">
        <f t="shared" si="17"/>
        <v>0</v>
      </c>
      <c r="H130" s="49"/>
      <c r="I130" s="49">
        <f>F130-E130</f>
        <v>0</v>
      </c>
      <c r="J130" s="49"/>
      <c r="K130" s="49">
        <f t="shared" si="18"/>
        <v>0</v>
      </c>
      <c r="L130" s="48"/>
      <c r="M130" s="48"/>
      <c r="N130" s="48"/>
      <c r="O130" s="49">
        <f t="shared" si="19"/>
        <v>350.00000000000011</v>
      </c>
      <c r="P130" s="48">
        <v>0</v>
      </c>
      <c r="Q130" s="48">
        <v>350.00000000000011</v>
      </c>
      <c r="R130" s="48">
        <v>0</v>
      </c>
      <c r="S130" s="49">
        <v>0</v>
      </c>
      <c r="T130" s="48"/>
      <c r="U130" s="48"/>
      <c r="V130" s="48"/>
      <c r="W130" s="49">
        <v>0</v>
      </c>
      <c r="X130" s="48">
        <f>X126-SUM(X127:X129)</f>
        <v>0</v>
      </c>
      <c r="Y130" s="48">
        <f>Y126-SUM(Y127:Y129)</f>
        <v>0</v>
      </c>
      <c r="Z130" s="48">
        <f>Z126-SUM(Z127:Z129)</f>
        <v>0</v>
      </c>
      <c r="AA130" s="29">
        <f t="shared" si="21"/>
        <v>0</v>
      </c>
      <c r="AB130" s="48">
        <f t="shared" si="22"/>
        <v>0</v>
      </c>
      <c r="AC130" s="49">
        <f t="shared" si="22"/>
        <v>0</v>
      </c>
      <c r="AD130" s="50">
        <f t="shared" si="22"/>
        <v>0</v>
      </c>
      <c r="AE130" s="49">
        <f t="shared" si="20"/>
        <v>0</v>
      </c>
      <c r="AF130" s="48"/>
      <c r="AG130" s="49"/>
      <c r="AH130" s="50"/>
      <c r="AI130" s="49"/>
      <c r="AJ130" s="49"/>
      <c r="AM130" s="35"/>
      <c r="AN130" s="35"/>
      <c r="AO130" s="12"/>
      <c r="AQ130" s="9"/>
    </row>
    <row r="131" spans="1:43" ht="71.45" customHeight="1" x14ac:dyDescent="0.2">
      <c r="A131" s="40">
        <v>24</v>
      </c>
      <c r="B131" s="41" t="s">
        <v>67</v>
      </c>
      <c r="C131" s="42">
        <v>1313.5507</v>
      </c>
      <c r="D131" s="42">
        <f>SUM(D132:D135)</f>
        <v>1313.5507</v>
      </c>
      <c r="E131" s="42">
        <v>0</v>
      </c>
      <c r="F131" s="42">
        <v>0</v>
      </c>
      <c r="G131" s="46">
        <f t="shared" si="17"/>
        <v>0</v>
      </c>
      <c r="H131" s="46"/>
      <c r="I131" s="46"/>
      <c r="J131" s="46"/>
      <c r="K131" s="46">
        <f t="shared" si="18"/>
        <v>0</v>
      </c>
      <c r="L131" s="46"/>
      <c r="M131" s="46"/>
      <c r="N131" s="46"/>
      <c r="O131" s="46">
        <f t="shared" si="19"/>
        <v>1500</v>
      </c>
      <c r="P131" s="54">
        <v>0</v>
      </c>
      <c r="Q131" s="54">
        <v>1500</v>
      </c>
      <c r="R131" s="54">
        <v>0</v>
      </c>
      <c r="S131" s="49">
        <f>T131+U131+V131</f>
        <v>530.86800000000005</v>
      </c>
      <c r="T131" s="48">
        <v>0</v>
      </c>
      <c r="U131" s="48">
        <v>530.86800000000005</v>
      </c>
      <c r="V131" s="48">
        <v>0</v>
      </c>
      <c r="W131" s="46">
        <f>X131+Y131+Z131</f>
        <v>530.86800000000005</v>
      </c>
      <c r="X131" s="54">
        <v>0</v>
      </c>
      <c r="Y131" s="54">
        <v>530.86800000000005</v>
      </c>
      <c r="Z131" s="54">
        <v>0</v>
      </c>
      <c r="AA131" s="29">
        <f t="shared" si="21"/>
        <v>0</v>
      </c>
      <c r="AB131" s="48">
        <f t="shared" si="22"/>
        <v>0</v>
      </c>
      <c r="AC131" s="49">
        <f t="shared" si="22"/>
        <v>0</v>
      </c>
      <c r="AD131" s="50">
        <f t="shared" si="22"/>
        <v>0</v>
      </c>
      <c r="AE131" s="46">
        <f t="shared" si="20"/>
        <v>0</v>
      </c>
      <c r="AF131" s="54"/>
      <c r="AG131" s="46"/>
      <c r="AH131" s="55"/>
      <c r="AI131" s="46"/>
      <c r="AJ131" s="46"/>
      <c r="AM131" s="35"/>
      <c r="AN131" s="35"/>
      <c r="AO131" s="12"/>
      <c r="AQ131" s="9"/>
    </row>
    <row r="132" spans="1:43" ht="19.899999999999999" customHeight="1" x14ac:dyDescent="0.2">
      <c r="A132" s="40"/>
      <c r="B132" s="47" t="s">
        <v>41</v>
      </c>
      <c r="C132" s="48">
        <v>1265</v>
      </c>
      <c r="D132" s="48">
        <f>C132</f>
        <v>1265</v>
      </c>
      <c r="E132" s="48">
        <v>0</v>
      </c>
      <c r="F132" s="48">
        <v>0</v>
      </c>
      <c r="G132" s="49">
        <f t="shared" si="17"/>
        <v>0</v>
      </c>
      <c r="H132" s="49"/>
      <c r="I132" s="49">
        <f>F132-E132</f>
        <v>0</v>
      </c>
      <c r="J132" s="49"/>
      <c r="K132" s="49">
        <f t="shared" si="18"/>
        <v>0</v>
      </c>
      <c r="L132" s="48"/>
      <c r="M132" s="48"/>
      <c r="N132" s="48"/>
      <c r="O132" s="49">
        <f t="shared" si="19"/>
        <v>1265</v>
      </c>
      <c r="P132" s="48">
        <v>0</v>
      </c>
      <c r="Q132" s="48">
        <v>1265</v>
      </c>
      <c r="R132" s="48">
        <v>0</v>
      </c>
      <c r="S132" s="49">
        <v>530.86800000000005</v>
      </c>
      <c r="T132" s="48"/>
      <c r="U132" s="48">
        <v>530.86800000000005</v>
      </c>
      <c r="V132" s="48"/>
      <c r="W132" s="49">
        <v>530.86800000000005</v>
      </c>
      <c r="X132" s="48"/>
      <c r="Y132" s="48">
        <v>530.86800000000005</v>
      </c>
      <c r="Z132" s="48"/>
      <c r="AA132" s="29">
        <f t="shared" si="21"/>
        <v>0</v>
      </c>
      <c r="AB132" s="48">
        <f t="shared" si="22"/>
        <v>0</v>
      </c>
      <c r="AC132" s="49">
        <f t="shared" si="22"/>
        <v>0</v>
      </c>
      <c r="AD132" s="50">
        <f t="shared" si="22"/>
        <v>0</v>
      </c>
      <c r="AE132" s="49">
        <f t="shared" si="20"/>
        <v>0</v>
      </c>
      <c r="AF132" s="48"/>
      <c r="AG132" s="49"/>
      <c r="AH132" s="50"/>
      <c r="AI132" s="49"/>
      <c r="AJ132" s="49"/>
      <c r="AM132" s="35"/>
      <c r="AN132" s="35"/>
      <c r="AO132" s="12"/>
      <c r="AQ132" s="9"/>
    </row>
    <row r="133" spans="1:43" ht="19.899999999999999" customHeight="1" x14ac:dyDescent="0.2">
      <c r="A133" s="40"/>
      <c r="B133" s="47" t="s">
        <v>42</v>
      </c>
      <c r="C133" s="48">
        <v>0</v>
      </c>
      <c r="D133" s="48"/>
      <c r="E133" s="48">
        <v>0</v>
      </c>
      <c r="F133" s="48">
        <v>0</v>
      </c>
      <c r="G133" s="49">
        <f t="shared" si="17"/>
        <v>0</v>
      </c>
      <c r="H133" s="49"/>
      <c r="I133" s="49">
        <f>F133-E133</f>
        <v>0</v>
      </c>
      <c r="J133" s="49"/>
      <c r="K133" s="49">
        <f t="shared" si="18"/>
        <v>0</v>
      </c>
      <c r="L133" s="48"/>
      <c r="M133" s="48"/>
      <c r="N133" s="48"/>
      <c r="O133" s="49">
        <f t="shared" si="19"/>
        <v>0</v>
      </c>
      <c r="P133" s="48">
        <v>0</v>
      </c>
      <c r="Q133" s="48">
        <v>0</v>
      </c>
      <c r="R133" s="48">
        <v>0</v>
      </c>
      <c r="S133" s="49">
        <v>0</v>
      </c>
      <c r="T133" s="48"/>
      <c r="U133" s="48"/>
      <c r="V133" s="48"/>
      <c r="W133" s="49">
        <v>0</v>
      </c>
      <c r="X133" s="48"/>
      <c r="Y133" s="48"/>
      <c r="Z133" s="48"/>
      <c r="AA133" s="29">
        <f t="shared" si="21"/>
        <v>0</v>
      </c>
      <c r="AB133" s="48">
        <f t="shared" si="22"/>
        <v>0</v>
      </c>
      <c r="AC133" s="49">
        <f t="shared" si="22"/>
        <v>0</v>
      </c>
      <c r="AD133" s="50">
        <f t="shared" si="22"/>
        <v>0</v>
      </c>
      <c r="AE133" s="49">
        <f t="shared" si="20"/>
        <v>0</v>
      </c>
      <c r="AF133" s="48"/>
      <c r="AG133" s="49"/>
      <c r="AH133" s="50"/>
      <c r="AI133" s="49"/>
      <c r="AJ133" s="49"/>
      <c r="AM133" s="35"/>
      <c r="AN133" s="35"/>
      <c r="AO133" s="12"/>
      <c r="AQ133" s="9"/>
    </row>
    <row r="134" spans="1:43" ht="19.899999999999999" customHeight="1" x14ac:dyDescent="0.2">
      <c r="A134" s="40"/>
      <c r="B134" s="47" t="s">
        <v>43</v>
      </c>
      <c r="C134" s="48">
        <v>0</v>
      </c>
      <c r="D134" s="48"/>
      <c r="E134" s="48">
        <v>0</v>
      </c>
      <c r="F134" s="48">
        <v>0</v>
      </c>
      <c r="G134" s="49">
        <f t="shared" si="17"/>
        <v>0</v>
      </c>
      <c r="H134" s="49"/>
      <c r="I134" s="49">
        <f>F134-E134</f>
        <v>0</v>
      </c>
      <c r="J134" s="49"/>
      <c r="K134" s="49">
        <f t="shared" si="18"/>
        <v>0</v>
      </c>
      <c r="L134" s="48"/>
      <c r="M134" s="48"/>
      <c r="N134" s="48"/>
      <c r="O134" s="49">
        <f t="shared" si="19"/>
        <v>0</v>
      </c>
      <c r="P134" s="48">
        <v>0</v>
      </c>
      <c r="Q134" s="48">
        <v>0</v>
      </c>
      <c r="R134" s="48">
        <v>0</v>
      </c>
      <c r="S134" s="49">
        <v>0</v>
      </c>
      <c r="T134" s="48"/>
      <c r="U134" s="48"/>
      <c r="V134" s="48"/>
      <c r="W134" s="49">
        <v>0</v>
      </c>
      <c r="X134" s="48"/>
      <c r="Y134" s="48"/>
      <c r="Z134" s="48"/>
      <c r="AA134" s="29">
        <f t="shared" si="21"/>
        <v>0</v>
      </c>
      <c r="AB134" s="48">
        <f t="shared" si="22"/>
        <v>0</v>
      </c>
      <c r="AC134" s="49">
        <f t="shared" si="22"/>
        <v>0</v>
      </c>
      <c r="AD134" s="50">
        <f t="shared" si="22"/>
        <v>0</v>
      </c>
      <c r="AE134" s="49">
        <f t="shared" si="20"/>
        <v>0</v>
      </c>
      <c r="AF134" s="48"/>
      <c r="AG134" s="49"/>
      <c r="AH134" s="50"/>
      <c r="AI134" s="49"/>
      <c r="AJ134" s="49"/>
      <c r="AM134" s="35"/>
      <c r="AN134" s="35"/>
      <c r="AO134" s="12"/>
      <c r="AQ134" s="9"/>
    </row>
    <row r="135" spans="1:43" ht="19.899999999999999" customHeight="1" x14ac:dyDescent="0.2">
      <c r="A135" s="40"/>
      <c r="B135" s="47" t="s">
        <v>44</v>
      </c>
      <c r="C135" s="48">
        <v>48.550699999999999</v>
      </c>
      <c r="D135" s="48">
        <f>C135</f>
        <v>48.550699999999999</v>
      </c>
      <c r="E135" s="48">
        <v>0</v>
      </c>
      <c r="F135" s="48">
        <v>0</v>
      </c>
      <c r="G135" s="49">
        <f t="shared" si="17"/>
        <v>0</v>
      </c>
      <c r="H135" s="49"/>
      <c r="I135" s="49">
        <f>F135-E135</f>
        <v>0</v>
      </c>
      <c r="J135" s="49"/>
      <c r="K135" s="49">
        <f t="shared" si="18"/>
        <v>0</v>
      </c>
      <c r="L135" s="48"/>
      <c r="M135" s="48"/>
      <c r="N135" s="48"/>
      <c r="O135" s="49">
        <f t="shared" si="19"/>
        <v>235</v>
      </c>
      <c r="P135" s="48">
        <v>0</v>
      </c>
      <c r="Q135" s="48">
        <v>235</v>
      </c>
      <c r="R135" s="48">
        <v>0</v>
      </c>
      <c r="S135" s="49">
        <v>0</v>
      </c>
      <c r="T135" s="48"/>
      <c r="U135" s="48"/>
      <c r="V135" s="48"/>
      <c r="W135" s="49">
        <v>0</v>
      </c>
      <c r="X135" s="48">
        <f>X131-SUM(X132:X134)</f>
        <v>0</v>
      </c>
      <c r="Y135" s="48">
        <f>Y131-SUM(Y132:Y134)</f>
        <v>0</v>
      </c>
      <c r="Z135" s="48">
        <f>Z131-SUM(Z132:Z134)</f>
        <v>0</v>
      </c>
      <c r="AA135" s="29">
        <f t="shared" si="21"/>
        <v>0</v>
      </c>
      <c r="AB135" s="48">
        <f t="shared" si="22"/>
        <v>0</v>
      </c>
      <c r="AC135" s="49">
        <f t="shared" si="22"/>
        <v>0</v>
      </c>
      <c r="AD135" s="50">
        <f t="shared" si="22"/>
        <v>0</v>
      </c>
      <c r="AE135" s="49">
        <f t="shared" si="20"/>
        <v>0</v>
      </c>
      <c r="AF135" s="48"/>
      <c r="AG135" s="49"/>
      <c r="AH135" s="50"/>
      <c r="AI135" s="49"/>
      <c r="AJ135" s="49"/>
      <c r="AM135" s="35"/>
      <c r="AN135" s="35"/>
      <c r="AO135" s="12"/>
      <c r="AQ135" s="9"/>
    </row>
    <row r="136" spans="1:43" ht="76.900000000000006" customHeight="1" x14ac:dyDescent="0.2">
      <c r="A136" s="40">
        <v>25</v>
      </c>
      <c r="B136" s="41" t="s">
        <v>67</v>
      </c>
      <c r="C136" s="42">
        <v>2232.5169999999998</v>
      </c>
      <c r="D136" s="42">
        <f>SUM(D137:D140)</f>
        <v>2232.5169999999998</v>
      </c>
      <c r="E136" s="42">
        <v>0</v>
      </c>
      <c r="F136" s="42">
        <v>0</v>
      </c>
      <c r="G136" s="46">
        <f t="shared" si="17"/>
        <v>0</v>
      </c>
      <c r="H136" s="46"/>
      <c r="I136" s="46"/>
      <c r="J136" s="46"/>
      <c r="K136" s="46">
        <f t="shared" si="18"/>
        <v>0</v>
      </c>
      <c r="L136" s="46"/>
      <c r="M136" s="46"/>
      <c r="N136" s="46"/>
      <c r="O136" s="46">
        <f t="shared" si="19"/>
        <v>2500</v>
      </c>
      <c r="P136" s="54">
        <v>0</v>
      </c>
      <c r="Q136" s="54">
        <v>2500</v>
      </c>
      <c r="R136" s="54">
        <v>0</v>
      </c>
      <c r="S136" s="49">
        <f>T136+U136+V136</f>
        <v>969.14800000000002</v>
      </c>
      <c r="T136" s="48">
        <v>0</v>
      </c>
      <c r="U136" s="48">
        <v>969.14800000000002</v>
      </c>
      <c r="V136" s="48">
        <v>0</v>
      </c>
      <c r="W136" s="46">
        <f>X136+Y136+Z136</f>
        <v>969.14800000000002</v>
      </c>
      <c r="X136" s="54">
        <v>0</v>
      </c>
      <c r="Y136" s="54">
        <v>969.14800000000002</v>
      </c>
      <c r="Z136" s="54">
        <v>0</v>
      </c>
      <c r="AA136" s="29">
        <f t="shared" si="21"/>
        <v>0</v>
      </c>
      <c r="AB136" s="48">
        <f t="shared" si="22"/>
        <v>0</v>
      </c>
      <c r="AC136" s="49">
        <f t="shared" si="22"/>
        <v>0</v>
      </c>
      <c r="AD136" s="50">
        <f t="shared" si="22"/>
        <v>0</v>
      </c>
      <c r="AE136" s="46">
        <f t="shared" si="20"/>
        <v>0</v>
      </c>
      <c r="AF136" s="54"/>
      <c r="AG136" s="46"/>
      <c r="AH136" s="55"/>
      <c r="AI136" s="46"/>
      <c r="AJ136" s="46"/>
      <c r="AM136" s="35"/>
      <c r="AN136" s="35"/>
      <c r="AO136" s="12"/>
      <c r="AQ136" s="9"/>
    </row>
    <row r="137" spans="1:43" ht="19.899999999999999" customHeight="1" x14ac:dyDescent="0.2">
      <c r="A137" s="40"/>
      <c r="B137" s="47" t="s">
        <v>41</v>
      </c>
      <c r="C137" s="48">
        <v>2150</v>
      </c>
      <c r="D137" s="48">
        <f>C137</f>
        <v>2150</v>
      </c>
      <c r="E137" s="48">
        <v>0</v>
      </c>
      <c r="F137" s="48">
        <v>0</v>
      </c>
      <c r="G137" s="49">
        <f t="shared" si="17"/>
        <v>0</v>
      </c>
      <c r="H137" s="49"/>
      <c r="I137" s="49">
        <f>F137-E137</f>
        <v>0</v>
      </c>
      <c r="J137" s="49"/>
      <c r="K137" s="49">
        <f t="shared" si="18"/>
        <v>0</v>
      </c>
      <c r="L137" s="48"/>
      <c r="M137" s="48"/>
      <c r="N137" s="48"/>
      <c r="O137" s="49">
        <f t="shared" si="19"/>
        <v>2150</v>
      </c>
      <c r="P137" s="48">
        <v>0</v>
      </c>
      <c r="Q137" s="48">
        <v>2150</v>
      </c>
      <c r="R137" s="48">
        <v>0</v>
      </c>
      <c r="S137" s="49">
        <v>969.14800000000002</v>
      </c>
      <c r="T137" s="48"/>
      <c r="U137" s="48">
        <v>969.14800000000002</v>
      </c>
      <c r="V137" s="48"/>
      <c r="W137" s="49">
        <v>969.14800000000002</v>
      </c>
      <c r="X137" s="48"/>
      <c r="Y137" s="48">
        <v>969.14800000000002</v>
      </c>
      <c r="Z137" s="48"/>
      <c r="AA137" s="29">
        <f t="shared" si="21"/>
        <v>0</v>
      </c>
      <c r="AB137" s="48">
        <f t="shared" si="22"/>
        <v>0</v>
      </c>
      <c r="AC137" s="49">
        <f t="shared" si="22"/>
        <v>0</v>
      </c>
      <c r="AD137" s="50">
        <f t="shared" si="22"/>
        <v>0</v>
      </c>
      <c r="AE137" s="49">
        <f t="shared" si="20"/>
        <v>0</v>
      </c>
      <c r="AF137" s="48"/>
      <c r="AG137" s="49"/>
      <c r="AH137" s="50"/>
      <c r="AI137" s="49"/>
      <c r="AJ137" s="49"/>
      <c r="AM137" s="35"/>
      <c r="AN137" s="35"/>
      <c r="AO137" s="12"/>
      <c r="AQ137" s="9"/>
    </row>
    <row r="138" spans="1:43" ht="19.899999999999999" customHeight="1" x14ac:dyDescent="0.2">
      <c r="A138" s="40"/>
      <c r="B138" s="47" t="s">
        <v>42</v>
      </c>
      <c r="C138" s="48">
        <v>0</v>
      </c>
      <c r="D138" s="48"/>
      <c r="E138" s="48">
        <v>0</v>
      </c>
      <c r="F138" s="48">
        <v>0</v>
      </c>
      <c r="G138" s="49">
        <f t="shared" si="17"/>
        <v>0</v>
      </c>
      <c r="H138" s="49"/>
      <c r="I138" s="49">
        <f>F138-E138</f>
        <v>0</v>
      </c>
      <c r="J138" s="49"/>
      <c r="K138" s="49">
        <f t="shared" si="18"/>
        <v>0</v>
      </c>
      <c r="L138" s="48"/>
      <c r="M138" s="48"/>
      <c r="N138" s="48"/>
      <c r="O138" s="49">
        <f t="shared" si="19"/>
        <v>0</v>
      </c>
      <c r="P138" s="48">
        <v>0</v>
      </c>
      <c r="Q138" s="48">
        <v>0</v>
      </c>
      <c r="R138" s="48">
        <v>0</v>
      </c>
      <c r="S138" s="49">
        <v>0</v>
      </c>
      <c r="T138" s="48"/>
      <c r="U138" s="48"/>
      <c r="V138" s="48"/>
      <c r="W138" s="49">
        <v>0</v>
      </c>
      <c r="X138" s="48"/>
      <c r="Y138" s="48"/>
      <c r="Z138" s="48"/>
      <c r="AA138" s="29">
        <f t="shared" si="21"/>
        <v>0</v>
      </c>
      <c r="AB138" s="48">
        <f t="shared" si="22"/>
        <v>0</v>
      </c>
      <c r="AC138" s="49">
        <f t="shared" si="22"/>
        <v>0</v>
      </c>
      <c r="AD138" s="50">
        <f t="shared" si="22"/>
        <v>0</v>
      </c>
      <c r="AE138" s="49">
        <f t="shared" si="20"/>
        <v>0</v>
      </c>
      <c r="AF138" s="48"/>
      <c r="AG138" s="49"/>
      <c r="AH138" s="50"/>
      <c r="AI138" s="49"/>
      <c r="AJ138" s="49"/>
      <c r="AM138" s="35"/>
      <c r="AN138" s="35"/>
      <c r="AO138" s="12"/>
      <c r="AQ138" s="9"/>
    </row>
    <row r="139" spans="1:43" ht="19.899999999999999" customHeight="1" x14ac:dyDescent="0.2">
      <c r="A139" s="40"/>
      <c r="B139" s="47" t="s">
        <v>43</v>
      </c>
      <c r="C139" s="48">
        <v>0</v>
      </c>
      <c r="D139" s="48"/>
      <c r="E139" s="48">
        <v>0</v>
      </c>
      <c r="F139" s="48">
        <v>0</v>
      </c>
      <c r="G139" s="49">
        <f t="shared" si="17"/>
        <v>0</v>
      </c>
      <c r="H139" s="49"/>
      <c r="I139" s="49">
        <f>F139-E139</f>
        <v>0</v>
      </c>
      <c r="J139" s="49"/>
      <c r="K139" s="49">
        <f t="shared" si="18"/>
        <v>0</v>
      </c>
      <c r="L139" s="48"/>
      <c r="M139" s="48"/>
      <c r="N139" s="48"/>
      <c r="O139" s="49">
        <f t="shared" si="19"/>
        <v>0</v>
      </c>
      <c r="P139" s="48">
        <v>0</v>
      </c>
      <c r="Q139" s="48">
        <v>0</v>
      </c>
      <c r="R139" s="48">
        <v>0</v>
      </c>
      <c r="S139" s="49">
        <v>0</v>
      </c>
      <c r="T139" s="48"/>
      <c r="U139" s="48"/>
      <c r="V139" s="48"/>
      <c r="W139" s="49">
        <v>0</v>
      </c>
      <c r="X139" s="48"/>
      <c r="Y139" s="48"/>
      <c r="Z139" s="48"/>
      <c r="AA139" s="29">
        <f t="shared" si="21"/>
        <v>0</v>
      </c>
      <c r="AB139" s="48">
        <f t="shared" si="22"/>
        <v>0</v>
      </c>
      <c r="AC139" s="49">
        <f t="shared" si="22"/>
        <v>0</v>
      </c>
      <c r="AD139" s="50">
        <f t="shared" si="22"/>
        <v>0</v>
      </c>
      <c r="AE139" s="49">
        <f t="shared" si="20"/>
        <v>0</v>
      </c>
      <c r="AF139" s="48"/>
      <c r="AG139" s="49"/>
      <c r="AH139" s="50"/>
      <c r="AI139" s="49"/>
      <c r="AJ139" s="49"/>
      <c r="AM139" s="35"/>
      <c r="AN139" s="35"/>
      <c r="AO139" s="12"/>
      <c r="AQ139" s="9"/>
    </row>
    <row r="140" spans="1:43" ht="19.899999999999999" customHeight="1" x14ac:dyDescent="0.2">
      <c r="A140" s="40"/>
      <c r="B140" s="47" t="s">
        <v>44</v>
      </c>
      <c r="C140" s="48">
        <v>82.516999999999996</v>
      </c>
      <c r="D140" s="48">
        <f>C140</f>
        <v>82.516999999999996</v>
      </c>
      <c r="E140" s="48">
        <v>0</v>
      </c>
      <c r="F140" s="48">
        <v>0</v>
      </c>
      <c r="G140" s="49">
        <f t="shared" si="17"/>
        <v>0</v>
      </c>
      <c r="H140" s="49"/>
      <c r="I140" s="49">
        <f>F140-E140</f>
        <v>0</v>
      </c>
      <c r="J140" s="49"/>
      <c r="K140" s="49">
        <f t="shared" si="18"/>
        <v>0</v>
      </c>
      <c r="L140" s="48"/>
      <c r="M140" s="48"/>
      <c r="N140" s="48"/>
      <c r="O140" s="49">
        <f t="shared" si="19"/>
        <v>350.00000000000017</v>
      </c>
      <c r="P140" s="48">
        <v>0</v>
      </c>
      <c r="Q140" s="48">
        <v>350.00000000000017</v>
      </c>
      <c r="R140" s="48">
        <v>0</v>
      </c>
      <c r="S140" s="49">
        <v>0</v>
      </c>
      <c r="T140" s="48"/>
      <c r="U140" s="48"/>
      <c r="V140" s="48"/>
      <c r="W140" s="49">
        <v>0</v>
      </c>
      <c r="X140" s="48">
        <f>X136-SUM(X137:X139)</f>
        <v>0</v>
      </c>
      <c r="Y140" s="48">
        <f>Y136-SUM(Y137:Y139)</f>
        <v>0</v>
      </c>
      <c r="Z140" s="48">
        <f>Z136-SUM(Z137:Z139)</f>
        <v>0</v>
      </c>
      <c r="AA140" s="29">
        <f t="shared" si="21"/>
        <v>0</v>
      </c>
      <c r="AB140" s="48">
        <f t="shared" si="22"/>
        <v>0</v>
      </c>
      <c r="AC140" s="49">
        <f t="shared" si="22"/>
        <v>0</v>
      </c>
      <c r="AD140" s="50">
        <f t="shared" si="22"/>
        <v>0</v>
      </c>
      <c r="AE140" s="49">
        <f t="shared" si="20"/>
        <v>0</v>
      </c>
      <c r="AF140" s="48"/>
      <c r="AG140" s="49"/>
      <c r="AH140" s="50"/>
      <c r="AI140" s="49"/>
      <c r="AJ140" s="49"/>
      <c r="AM140" s="35"/>
      <c r="AN140" s="35"/>
      <c r="AO140" s="12"/>
      <c r="AQ140" s="9"/>
    </row>
    <row r="141" spans="1:43" ht="76.900000000000006" customHeight="1" x14ac:dyDescent="0.2">
      <c r="A141" s="40">
        <v>26</v>
      </c>
      <c r="B141" s="41" t="s">
        <v>68</v>
      </c>
      <c r="C141" s="42">
        <v>9352.7330000000002</v>
      </c>
      <c r="D141" s="42">
        <f>SUM(D142:D145)</f>
        <v>1455.3</v>
      </c>
      <c r="E141" s="42">
        <v>1455.3</v>
      </c>
      <c r="F141" s="42">
        <v>1455.3</v>
      </c>
      <c r="G141" s="46">
        <f>H141+I141+J141</f>
        <v>0</v>
      </c>
      <c r="H141" s="46"/>
      <c r="I141" s="46"/>
      <c r="J141" s="46"/>
      <c r="K141" s="46">
        <f>L141+M141+N141</f>
        <v>0</v>
      </c>
      <c r="L141" s="46"/>
      <c r="M141" s="46"/>
      <c r="N141" s="46"/>
      <c r="O141" s="46">
        <f>P141+Q141+R141</f>
        <v>8669.2999999999993</v>
      </c>
      <c r="P141" s="54">
        <v>0</v>
      </c>
      <c r="Q141" s="54">
        <v>8669.2999999999993</v>
      </c>
      <c r="R141" s="54">
        <v>0</v>
      </c>
      <c r="S141" s="49">
        <f>T141+U141+V141</f>
        <v>0</v>
      </c>
      <c r="T141" s="48">
        <v>0</v>
      </c>
      <c r="U141" s="48">
        <v>0</v>
      </c>
      <c r="V141" s="48">
        <v>0</v>
      </c>
      <c r="W141" s="46">
        <f>X141+Y141+Z141</f>
        <v>0</v>
      </c>
      <c r="X141" s="54">
        <v>0</v>
      </c>
      <c r="Y141" s="54">
        <v>0</v>
      </c>
      <c r="Z141" s="54">
        <v>0</v>
      </c>
      <c r="AA141" s="29">
        <f>AB141+AC141+AD141</f>
        <v>0</v>
      </c>
      <c r="AB141" s="48">
        <f t="shared" si="22"/>
        <v>0</v>
      </c>
      <c r="AC141" s="49">
        <f t="shared" si="22"/>
        <v>0</v>
      </c>
      <c r="AD141" s="50">
        <f t="shared" si="22"/>
        <v>0</v>
      </c>
      <c r="AE141" s="46">
        <f>AF141+AG141+AH141</f>
        <v>0</v>
      </c>
      <c r="AF141" s="54"/>
      <c r="AG141" s="46"/>
      <c r="AH141" s="55"/>
      <c r="AI141" s="46"/>
      <c r="AJ141" s="46"/>
      <c r="AM141" s="35"/>
      <c r="AN141" s="35"/>
      <c r="AO141" s="12"/>
      <c r="AQ141" s="9"/>
    </row>
    <row r="142" spans="1:43" ht="19.899999999999999" customHeight="1" x14ac:dyDescent="0.2">
      <c r="A142" s="40"/>
      <c r="B142" s="47" t="s">
        <v>41</v>
      </c>
      <c r="C142" s="48">
        <v>1400</v>
      </c>
      <c r="D142" s="48">
        <f>C142</f>
        <v>1400</v>
      </c>
      <c r="E142" s="48">
        <v>1400</v>
      </c>
      <c r="F142" s="48">
        <v>1400</v>
      </c>
      <c r="G142" s="49">
        <f>H142+I142+J142</f>
        <v>0</v>
      </c>
      <c r="H142" s="49"/>
      <c r="I142" s="49">
        <f>F142-E142</f>
        <v>0</v>
      </c>
      <c r="J142" s="49"/>
      <c r="K142" s="49">
        <f>L142+M142+N142</f>
        <v>0</v>
      </c>
      <c r="L142" s="48"/>
      <c r="M142" s="48"/>
      <c r="N142" s="48"/>
      <c r="O142" s="49">
        <f>P142+Q142+R142</f>
        <v>0</v>
      </c>
      <c r="P142" s="48">
        <v>0</v>
      </c>
      <c r="Q142" s="48">
        <v>0</v>
      </c>
      <c r="R142" s="48">
        <v>0</v>
      </c>
      <c r="S142" s="49">
        <v>0</v>
      </c>
      <c r="T142" s="48"/>
      <c r="U142" s="48"/>
      <c r="V142" s="48"/>
      <c r="W142" s="49">
        <v>0</v>
      </c>
      <c r="X142" s="48"/>
      <c r="Y142" s="48"/>
      <c r="Z142" s="48"/>
      <c r="AA142" s="29">
        <f>AB142+AC142+AD142</f>
        <v>0</v>
      </c>
      <c r="AB142" s="48">
        <f t="shared" si="22"/>
        <v>0</v>
      </c>
      <c r="AC142" s="49">
        <f t="shared" si="22"/>
        <v>0</v>
      </c>
      <c r="AD142" s="50">
        <f t="shared" si="22"/>
        <v>0</v>
      </c>
      <c r="AE142" s="49">
        <f>AF142+AG142+AH142</f>
        <v>0</v>
      </c>
      <c r="AF142" s="48"/>
      <c r="AG142" s="49"/>
      <c r="AH142" s="50"/>
      <c r="AI142" s="49"/>
      <c r="AJ142" s="49"/>
      <c r="AM142" s="35"/>
      <c r="AN142" s="35"/>
      <c r="AO142" s="12"/>
      <c r="AQ142" s="9"/>
    </row>
    <row r="143" spans="1:43" ht="19.899999999999999" customHeight="1" x14ac:dyDescent="0.2">
      <c r="A143" s="40"/>
      <c r="B143" s="47" t="s">
        <v>42</v>
      </c>
      <c r="C143" s="48">
        <v>7617.607</v>
      </c>
      <c r="D143" s="48"/>
      <c r="E143" s="48">
        <v>0</v>
      </c>
      <c r="F143" s="48">
        <v>0</v>
      </c>
      <c r="G143" s="49">
        <f>H143+I143+J143</f>
        <v>0</v>
      </c>
      <c r="H143" s="49"/>
      <c r="I143" s="49">
        <f>F143-E143</f>
        <v>0</v>
      </c>
      <c r="J143" s="49"/>
      <c r="K143" s="49">
        <f>L143+M143+N143</f>
        <v>0</v>
      </c>
      <c r="L143" s="48"/>
      <c r="M143" s="48"/>
      <c r="N143" s="48"/>
      <c r="O143" s="49">
        <f>P143+Q143+R143</f>
        <v>7617.607</v>
      </c>
      <c r="P143" s="48">
        <v>0</v>
      </c>
      <c r="Q143" s="48">
        <v>7617.607</v>
      </c>
      <c r="R143" s="48">
        <v>0</v>
      </c>
      <c r="S143" s="49">
        <v>0</v>
      </c>
      <c r="T143" s="48"/>
      <c r="U143" s="48"/>
      <c r="V143" s="48"/>
      <c r="W143" s="49">
        <v>0</v>
      </c>
      <c r="X143" s="48"/>
      <c r="Y143" s="48"/>
      <c r="Z143" s="48"/>
      <c r="AA143" s="29">
        <f>AB143+AC143+AD143</f>
        <v>0</v>
      </c>
      <c r="AB143" s="48">
        <f t="shared" si="22"/>
        <v>0</v>
      </c>
      <c r="AC143" s="49">
        <f t="shared" si="22"/>
        <v>0</v>
      </c>
      <c r="AD143" s="50">
        <f t="shared" si="22"/>
        <v>0</v>
      </c>
      <c r="AE143" s="49">
        <f>AF143+AG143+AH143</f>
        <v>0</v>
      </c>
      <c r="AF143" s="48"/>
      <c r="AG143" s="49"/>
      <c r="AH143" s="50"/>
      <c r="AI143" s="49"/>
      <c r="AJ143" s="49"/>
      <c r="AM143" s="35"/>
      <c r="AN143" s="35"/>
      <c r="AO143" s="12"/>
      <c r="AQ143" s="9"/>
    </row>
    <row r="144" spans="1:43" ht="19.899999999999999" customHeight="1" x14ac:dyDescent="0.2">
      <c r="A144" s="40"/>
      <c r="B144" s="47" t="s">
        <v>43</v>
      </c>
      <c r="C144" s="48">
        <v>0</v>
      </c>
      <c r="D144" s="48"/>
      <c r="E144" s="48">
        <v>0</v>
      </c>
      <c r="F144" s="48">
        <v>0</v>
      </c>
      <c r="G144" s="49">
        <f>H144+I144+J144</f>
        <v>0</v>
      </c>
      <c r="H144" s="49"/>
      <c r="I144" s="49">
        <f>F144-E144</f>
        <v>0</v>
      </c>
      <c r="J144" s="49"/>
      <c r="K144" s="49">
        <f>L144+M144+N144</f>
        <v>0</v>
      </c>
      <c r="L144" s="48"/>
      <c r="M144" s="48"/>
      <c r="N144" s="48"/>
      <c r="O144" s="49">
        <f>P144+Q144+R144</f>
        <v>0</v>
      </c>
      <c r="P144" s="48">
        <v>0</v>
      </c>
      <c r="Q144" s="48">
        <v>0</v>
      </c>
      <c r="R144" s="48">
        <v>0</v>
      </c>
      <c r="S144" s="49">
        <v>0</v>
      </c>
      <c r="T144" s="48"/>
      <c r="U144" s="48"/>
      <c r="V144" s="48"/>
      <c r="W144" s="49">
        <v>0</v>
      </c>
      <c r="X144" s="48"/>
      <c r="Y144" s="48"/>
      <c r="Z144" s="48"/>
      <c r="AA144" s="29">
        <f>AB144+AC144+AD144</f>
        <v>0</v>
      </c>
      <c r="AB144" s="48">
        <f t="shared" si="22"/>
        <v>0</v>
      </c>
      <c r="AC144" s="49">
        <f t="shared" si="22"/>
        <v>0</v>
      </c>
      <c r="AD144" s="50">
        <f t="shared" si="22"/>
        <v>0</v>
      </c>
      <c r="AE144" s="49">
        <f>AF144+AG144+AH144</f>
        <v>0</v>
      </c>
      <c r="AF144" s="48"/>
      <c r="AG144" s="49"/>
      <c r="AH144" s="50"/>
      <c r="AI144" s="49"/>
      <c r="AJ144" s="49"/>
      <c r="AM144" s="35"/>
      <c r="AN144" s="35"/>
      <c r="AO144" s="12"/>
      <c r="AQ144" s="9"/>
    </row>
    <row r="145" spans="1:43" ht="19.899999999999999" customHeight="1" x14ac:dyDescent="0.2">
      <c r="A145" s="40"/>
      <c r="B145" s="47" t="s">
        <v>44</v>
      </c>
      <c r="C145" s="48">
        <v>335.12600000000003</v>
      </c>
      <c r="D145" s="48">
        <v>55.3</v>
      </c>
      <c r="E145" s="48">
        <v>55.3</v>
      </c>
      <c r="F145" s="48">
        <v>55.3</v>
      </c>
      <c r="G145" s="49">
        <f>H145+I145+J145</f>
        <v>0</v>
      </c>
      <c r="H145" s="49"/>
      <c r="I145" s="49">
        <f>F145-E145</f>
        <v>0</v>
      </c>
      <c r="J145" s="49"/>
      <c r="K145" s="49">
        <f>L145+M145+N145</f>
        <v>0</v>
      </c>
      <c r="L145" s="48"/>
      <c r="M145" s="48"/>
      <c r="N145" s="48"/>
      <c r="O145" s="49">
        <f>P145+Q145+R145</f>
        <v>1051.6929999999993</v>
      </c>
      <c r="P145" s="48">
        <v>0</v>
      </c>
      <c r="Q145" s="48">
        <v>1051.6929999999993</v>
      </c>
      <c r="R145" s="48">
        <v>0</v>
      </c>
      <c r="S145" s="49">
        <v>0</v>
      </c>
      <c r="T145" s="48"/>
      <c r="U145" s="48"/>
      <c r="V145" s="48"/>
      <c r="W145" s="49">
        <v>0</v>
      </c>
      <c r="X145" s="48">
        <f>X141-SUM(X142:X144)</f>
        <v>0</v>
      </c>
      <c r="Y145" s="48">
        <f>Y141-SUM(Y142:Y144)</f>
        <v>0</v>
      </c>
      <c r="Z145" s="48">
        <f>Z141-SUM(Z142:Z144)</f>
        <v>0</v>
      </c>
      <c r="AA145" s="29">
        <f>AB145+AC145+AD145</f>
        <v>0</v>
      </c>
      <c r="AB145" s="48">
        <f t="shared" si="22"/>
        <v>0</v>
      </c>
      <c r="AC145" s="49">
        <f t="shared" si="22"/>
        <v>0</v>
      </c>
      <c r="AD145" s="50">
        <f t="shared" si="22"/>
        <v>0</v>
      </c>
      <c r="AE145" s="49">
        <f>AF145+AG145+AH145</f>
        <v>0</v>
      </c>
      <c r="AF145" s="48"/>
      <c r="AG145" s="49"/>
      <c r="AH145" s="50"/>
      <c r="AI145" s="49"/>
      <c r="AJ145" s="49"/>
      <c r="AM145" s="35"/>
      <c r="AN145" s="35"/>
      <c r="AO145" s="12"/>
      <c r="AQ145" s="9"/>
    </row>
    <row r="146" spans="1:43" ht="40.5" x14ac:dyDescent="0.2">
      <c r="A146" s="26"/>
      <c r="B146" s="37" t="s">
        <v>69</v>
      </c>
      <c r="C146" s="29">
        <f t="shared" ref="C146:AI146" si="23">C147</f>
        <v>959618.42059999984</v>
      </c>
      <c r="D146" s="29">
        <f t="shared" si="23"/>
        <v>15340.3207</v>
      </c>
      <c r="E146" s="29">
        <f t="shared" si="23"/>
        <v>94123.99712</v>
      </c>
      <c r="F146" s="29">
        <f t="shared" si="23"/>
        <v>93509.432390000002</v>
      </c>
      <c r="G146" s="29">
        <f t="shared" si="23"/>
        <v>7.8380000006291084E-2</v>
      </c>
      <c r="H146" s="29">
        <f t="shared" si="23"/>
        <v>0</v>
      </c>
      <c r="I146" s="29">
        <f t="shared" si="23"/>
        <v>7.8380000006291084E-2</v>
      </c>
      <c r="J146" s="29">
        <f t="shared" si="23"/>
        <v>0</v>
      </c>
      <c r="K146" s="29">
        <f t="shared" si="23"/>
        <v>614.64311999999995</v>
      </c>
      <c r="L146" s="29">
        <f t="shared" si="23"/>
        <v>0</v>
      </c>
      <c r="M146" s="29">
        <f t="shared" si="23"/>
        <v>614.64311999999995</v>
      </c>
      <c r="N146" s="29">
        <f t="shared" si="23"/>
        <v>0</v>
      </c>
      <c r="O146" s="29">
        <f t="shared" si="23"/>
        <v>253807.4</v>
      </c>
      <c r="P146" s="29">
        <f t="shared" si="23"/>
        <v>58307.199999999997</v>
      </c>
      <c r="Q146" s="29">
        <f t="shared" si="23"/>
        <v>195500.2</v>
      </c>
      <c r="R146" s="29">
        <f t="shared" si="23"/>
        <v>0</v>
      </c>
      <c r="S146" s="29">
        <f t="shared" si="23"/>
        <v>60</v>
      </c>
      <c r="T146" s="29">
        <f t="shared" si="23"/>
        <v>0</v>
      </c>
      <c r="U146" s="29">
        <f t="shared" si="23"/>
        <v>60</v>
      </c>
      <c r="V146" s="29">
        <f t="shared" si="23"/>
        <v>0</v>
      </c>
      <c r="W146" s="29">
        <f t="shared" si="23"/>
        <v>60</v>
      </c>
      <c r="X146" s="29">
        <f t="shared" si="23"/>
        <v>0</v>
      </c>
      <c r="Y146" s="29">
        <f t="shared" si="23"/>
        <v>60</v>
      </c>
      <c r="Z146" s="29">
        <f t="shared" si="23"/>
        <v>0</v>
      </c>
      <c r="AA146" s="29">
        <f t="shared" si="23"/>
        <v>7.8380000006291084E-2</v>
      </c>
      <c r="AB146" s="29">
        <f t="shared" si="23"/>
        <v>0</v>
      </c>
      <c r="AC146" s="29">
        <f t="shared" si="23"/>
        <v>7.8380000006291084E-2</v>
      </c>
      <c r="AD146" s="29">
        <f t="shared" si="23"/>
        <v>0</v>
      </c>
      <c r="AE146" s="29">
        <f t="shared" si="23"/>
        <v>614.64311999999995</v>
      </c>
      <c r="AF146" s="29">
        <f t="shared" si="23"/>
        <v>0</v>
      </c>
      <c r="AG146" s="29">
        <f t="shared" si="23"/>
        <v>614.64311999999995</v>
      </c>
      <c r="AH146" s="29">
        <f t="shared" si="23"/>
        <v>0</v>
      </c>
      <c r="AI146" s="29">
        <f t="shared" si="23"/>
        <v>0</v>
      </c>
      <c r="AJ146" s="29"/>
      <c r="AL146" s="12">
        <f>G146+W146-K146-S146-(AA146-AE146)</f>
        <v>0</v>
      </c>
      <c r="AM146" s="35">
        <f>G146+W146-K146-S146</f>
        <v>-614.56473999999366</v>
      </c>
      <c r="AN146" s="35">
        <f>AA146-AE146</f>
        <v>-614.56473999999366</v>
      </c>
      <c r="AO146" s="12">
        <f>AM146-AN146</f>
        <v>0</v>
      </c>
      <c r="AQ146" s="9"/>
    </row>
    <row r="147" spans="1:43" ht="60.6" customHeight="1" x14ac:dyDescent="0.2">
      <c r="A147" s="26"/>
      <c r="B147" s="38" t="s">
        <v>70</v>
      </c>
      <c r="C147" s="39">
        <f t="shared" ref="C147:AI147" si="24">C148+C169</f>
        <v>959618.42059999984</v>
      </c>
      <c r="D147" s="39">
        <f t="shared" si="24"/>
        <v>15340.3207</v>
      </c>
      <c r="E147" s="39">
        <f t="shared" si="24"/>
        <v>94123.99712</v>
      </c>
      <c r="F147" s="39">
        <f t="shared" si="24"/>
        <v>93509.432390000002</v>
      </c>
      <c r="G147" s="39">
        <f t="shared" si="24"/>
        <v>7.8380000006291084E-2</v>
      </c>
      <c r="H147" s="39">
        <f t="shared" si="24"/>
        <v>0</v>
      </c>
      <c r="I147" s="39">
        <f t="shared" si="24"/>
        <v>7.8380000006291084E-2</v>
      </c>
      <c r="J147" s="39">
        <f t="shared" si="24"/>
        <v>0</v>
      </c>
      <c r="K147" s="39">
        <f t="shared" si="24"/>
        <v>614.64311999999995</v>
      </c>
      <c r="L147" s="39">
        <f t="shared" si="24"/>
        <v>0</v>
      </c>
      <c r="M147" s="39">
        <f t="shared" si="24"/>
        <v>614.64311999999995</v>
      </c>
      <c r="N147" s="39">
        <f t="shared" si="24"/>
        <v>0</v>
      </c>
      <c r="O147" s="39">
        <f t="shared" si="24"/>
        <v>253807.4</v>
      </c>
      <c r="P147" s="39">
        <f t="shared" si="24"/>
        <v>58307.199999999997</v>
      </c>
      <c r="Q147" s="39">
        <f t="shared" si="24"/>
        <v>195500.2</v>
      </c>
      <c r="R147" s="39">
        <f t="shared" si="24"/>
        <v>0</v>
      </c>
      <c r="S147" s="39">
        <f t="shared" si="24"/>
        <v>60</v>
      </c>
      <c r="T147" s="39">
        <f t="shared" si="24"/>
        <v>0</v>
      </c>
      <c r="U147" s="39">
        <f t="shared" si="24"/>
        <v>60</v>
      </c>
      <c r="V147" s="39">
        <f t="shared" si="24"/>
        <v>0</v>
      </c>
      <c r="W147" s="39">
        <f t="shared" si="24"/>
        <v>60</v>
      </c>
      <c r="X147" s="39">
        <f t="shared" si="24"/>
        <v>0</v>
      </c>
      <c r="Y147" s="39">
        <f t="shared" si="24"/>
        <v>60</v>
      </c>
      <c r="Z147" s="39">
        <f t="shared" si="24"/>
        <v>0</v>
      </c>
      <c r="AA147" s="39">
        <f t="shared" si="24"/>
        <v>7.8380000006291084E-2</v>
      </c>
      <c r="AB147" s="39">
        <f t="shared" si="24"/>
        <v>0</v>
      </c>
      <c r="AC147" s="39">
        <f t="shared" si="24"/>
        <v>7.8380000006291084E-2</v>
      </c>
      <c r="AD147" s="39">
        <f t="shared" si="24"/>
        <v>0</v>
      </c>
      <c r="AE147" s="39">
        <f t="shared" si="24"/>
        <v>614.64311999999995</v>
      </c>
      <c r="AF147" s="39">
        <f t="shared" si="24"/>
        <v>0</v>
      </c>
      <c r="AG147" s="39">
        <f t="shared" si="24"/>
        <v>614.64311999999995</v>
      </c>
      <c r="AH147" s="39">
        <f t="shared" si="24"/>
        <v>0</v>
      </c>
      <c r="AI147" s="39">
        <f t="shared" si="24"/>
        <v>0</v>
      </c>
      <c r="AJ147" s="39"/>
      <c r="AL147" s="12">
        <f>G147+W147-K147-S147-(AA147-AE147)</f>
        <v>0</v>
      </c>
      <c r="AM147" s="35">
        <f>G147+W147-K147-S147</f>
        <v>-614.56473999999366</v>
      </c>
      <c r="AN147" s="35">
        <f>AA147-AE147</f>
        <v>-614.56473999999366</v>
      </c>
      <c r="AO147" s="12">
        <f>AM147-AN147</f>
        <v>0</v>
      </c>
      <c r="AQ147" s="9"/>
    </row>
    <row r="148" spans="1:43" ht="75.599999999999994" customHeight="1" x14ac:dyDescent="0.2">
      <c r="A148" s="26"/>
      <c r="B148" s="38" t="s">
        <v>71</v>
      </c>
      <c r="C148" s="39">
        <f t="shared" ref="C148:AI148" si="25">C149</f>
        <v>825648.62059999979</v>
      </c>
      <c r="D148" s="39">
        <f t="shared" si="25"/>
        <v>15340.3207</v>
      </c>
      <c r="E148" s="39">
        <f t="shared" si="25"/>
        <v>94123.99712</v>
      </c>
      <c r="F148" s="39">
        <f t="shared" si="25"/>
        <v>93509.432390000002</v>
      </c>
      <c r="G148" s="39">
        <f t="shared" si="25"/>
        <v>7.8380000006291084E-2</v>
      </c>
      <c r="H148" s="39">
        <f t="shared" si="25"/>
        <v>0</v>
      </c>
      <c r="I148" s="39">
        <f t="shared" si="25"/>
        <v>7.8380000006291084E-2</v>
      </c>
      <c r="J148" s="39">
        <f t="shared" si="25"/>
        <v>0</v>
      </c>
      <c r="K148" s="39">
        <f t="shared" si="25"/>
        <v>614.64311999999995</v>
      </c>
      <c r="L148" s="39">
        <f t="shared" si="25"/>
        <v>0</v>
      </c>
      <c r="M148" s="39">
        <f t="shared" si="25"/>
        <v>614.64311999999995</v>
      </c>
      <c r="N148" s="39">
        <f t="shared" si="25"/>
        <v>0</v>
      </c>
      <c r="O148" s="39">
        <f t="shared" si="25"/>
        <v>177836.5</v>
      </c>
      <c r="P148" s="39">
        <f t="shared" si="25"/>
        <v>0</v>
      </c>
      <c r="Q148" s="39">
        <f t="shared" si="25"/>
        <v>177836.5</v>
      </c>
      <c r="R148" s="39">
        <f t="shared" si="25"/>
        <v>0</v>
      </c>
      <c r="S148" s="39">
        <f t="shared" si="25"/>
        <v>60</v>
      </c>
      <c r="T148" s="39">
        <f t="shared" si="25"/>
        <v>0</v>
      </c>
      <c r="U148" s="39">
        <f t="shared" si="25"/>
        <v>60</v>
      </c>
      <c r="V148" s="39">
        <f t="shared" si="25"/>
        <v>0</v>
      </c>
      <c r="W148" s="39">
        <f t="shared" si="25"/>
        <v>60</v>
      </c>
      <c r="X148" s="39">
        <f t="shared" si="25"/>
        <v>0</v>
      </c>
      <c r="Y148" s="39">
        <f t="shared" si="25"/>
        <v>60</v>
      </c>
      <c r="Z148" s="39">
        <f t="shared" si="25"/>
        <v>0</v>
      </c>
      <c r="AA148" s="39">
        <f t="shared" si="25"/>
        <v>7.8380000006291084E-2</v>
      </c>
      <c r="AB148" s="39">
        <f t="shared" si="25"/>
        <v>0</v>
      </c>
      <c r="AC148" s="39">
        <f t="shared" si="25"/>
        <v>7.8380000006291084E-2</v>
      </c>
      <c r="AD148" s="39">
        <f t="shared" si="25"/>
        <v>0</v>
      </c>
      <c r="AE148" s="39">
        <f t="shared" si="25"/>
        <v>614.64311999999995</v>
      </c>
      <c r="AF148" s="39">
        <f t="shared" si="25"/>
        <v>0</v>
      </c>
      <c r="AG148" s="39">
        <f t="shared" si="25"/>
        <v>614.64311999999995</v>
      </c>
      <c r="AH148" s="39">
        <f t="shared" si="25"/>
        <v>0</v>
      </c>
      <c r="AI148" s="39">
        <f t="shared" si="25"/>
        <v>0</v>
      </c>
      <c r="AJ148" s="39"/>
      <c r="AM148" s="35"/>
      <c r="AN148" s="35"/>
      <c r="AO148" s="12"/>
      <c r="AQ148" s="9"/>
    </row>
    <row r="149" spans="1:43" ht="110.45" customHeight="1" x14ac:dyDescent="0.2">
      <c r="A149" s="26"/>
      <c r="B149" s="38" t="s">
        <v>72</v>
      </c>
      <c r="C149" s="39">
        <f>C150+C153+C158+C163+C164</f>
        <v>825648.62059999979</v>
      </c>
      <c r="D149" s="39">
        <f t="shared" ref="D149:AI149" si="26">D150+D153+D158+D163+D164</f>
        <v>15340.3207</v>
      </c>
      <c r="E149" s="39">
        <f t="shared" si="26"/>
        <v>94123.99712</v>
      </c>
      <c r="F149" s="39">
        <f t="shared" si="26"/>
        <v>93509.432390000002</v>
      </c>
      <c r="G149" s="39">
        <f t="shared" si="26"/>
        <v>7.8380000006291084E-2</v>
      </c>
      <c r="H149" s="39">
        <f t="shared" si="26"/>
        <v>0</v>
      </c>
      <c r="I149" s="39">
        <f t="shared" si="26"/>
        <v>7.8380000006291084E-2</v>
      </c>
      <c r="J149" s="39">
        <f t="shared" si="26"/>
        <v>0</v>
      </c>
      <c r="K149" s="39">
        <f t="shared" si="26"/>
        <v>614.64311999999995</v>
      </c>
      <c r="L149" s="39">
        <f t="shared" si="26"/>
        <v>0</v>
      </c>
      <c r="M149" s="39">
        <f t="shared" si="26"/>
        <v>614.64311999999995</v>
      </c>
      <c r="N149" s="39">
        <f t="shared" si="26"/>
        <v>0</v>
      </c>
      <c r="O149" s="39">
        <f t="shared" si="26"/>
        <v>177836.5</v>
      </c>
      <c r="P149" s="39">
        <f t="shared" si="26"/>
        <v>0</v>
      </c>
      <c r="Q149" s="39">
        <f t="shared" si="26"/>
        <v>177836.5</v>
      </c>
      <c r="R149" s="39">
        <f t="shared" si="26"/>
        <v>0</v>
      </c>
      <c r="S149" s="39">
        <f t="shared" si="26"/>
        <v>60</v>
      </c>
      <c r="T149" s="39">
        <f t="shared" si="26"/>
        <v>0</v>
      </c>
      <c r="U149" s="39">
        <f t="shared" si="26"/>
        <v>60</v>
      </c>
      <c r="V149" s="39">
        <f t="shared" si="26"/>
        <v>0</v>
      </c>
      <c r="W149" s="39">
        <f t="shared" si="26"/>
        <v>60</v>
      </c>
      <c r="X149" s="39">
        <f t="shared" si="26"/>
        <v>0</v>
      </c>
      <c r="Y149" s="39">
        <f t="shared" si="26"/>
        <v>60</v>
      </c>
      <c r="Z149" s="39">
        <f t="shared" si="26"/>
        <v>0</v>
      </c>
      <c r="AA149" s="39">
        <f t="shared" si="26"/>
        <v>7.8380000006291084E-2</v>
      </c>
      <c r="AB149" s="39">
        <f t="shared" si="26"/>
        <v>0</v>
      </c>
      <c r="AC149" s="39">
        <f t="shared" si="26"/>
        <v>7.8380000006291084E-2</v>
      </c>
      <c r="AD149" s="39">
        <f t="shared" si="26"/>
        <v>0</v>
      </c>
      <c r="AE149" s="39">
        <f t="shared" si="26"/>
        <v>614.64311999999995</v>
      </c>
      <c r="AF149" s="39">
        <f t="shared" si="26"/>
        <v>0</v>
      </c>
      <c r="AG149" s="39">
        <f t="shared" si="26"/>
        <v>614.64311999999995</v>
      </c>
      <c r="AH149" s="39">
        <f t="shared" si="26"/>
        <v>0</v>
      </c>
      <c r="AI149" s="39">
        <f t="shared" si="26"/>
        <v>0</v>
      </c>
      <c r="AJ149" s="39"/>
      <c r="AL149" s="12">
        <f>G149+W149-K149-S149-(AA149-AE149)</f>
        <v>0</v>
      </c>
      <c r="AM149" s="35">
        <f>G149+W149-K149-S149</f>
        <v>-614.56473999999366</v>
      </c>
      <c r="AN149" s="35">
        <f>AA149-AE149</f>
        <v>-614.56473999999366</v>
      </c>
      <c r="AO149" s="12">
        <f>AM149-AN149</f>
        <v>0</v>
      </c>
      <c r="AQ149" s="9"/>
    </row>
    <row r="150" spans="1:43" ht="95.25" customHeight="1" x14ac:dyDescent="0.2">
      <c r="A150" s="56"/>
      <c r="B150" s="57" t="s">
        <v>73</v>
      </c>
      <c r="C150" s="49">
        <f>SUM(C151:C152)</f>
        <v>200</v>
      </c>
      <c r="D150" s="49">
        <f>SUM(D151:D152)</f>
        <v>0</v>
      </c>
      <c r="E150" s="49">
        <f>SUM(E151:E152)</f>
        <v>0</v>
      </c>
      <c r="F150" s="49">
        <f>SUM(F151:F152)</f>
        <v>0</v>
      </c>
      <c r="G150" s="49">
        <f t="shared" ref="G150:N150" si="27">SUM(G151:G152)</f>
        <v>0</v>
      </c>
      <c r="H150" s="49">
        <f t="shared" si="27"/>
        <v>0</v>
      </c>
      <c r="I150" s="49">
        <f t="shared" si="27"/>
        <v>0</v>
      </c>
      <c r="J150" s="49">
        <f t="shared" si="27"/>
        <v>0</v>
      </c>
      <c r="K150" s="49">
        <f t="shared" si="27"/>
        <v>0</v>
      </c>
      <c r="L150" s="48">
        <f t="shared" si="27"/>
        <v>0</v>
      </c>
      <c r="M150" s="48">
        <f t="shared" si="27"/>
        <v>0</v>
      </c>
      <c r="N150" s="48">
        <f t="shared" si="27"/>
        <v>0</v>
      </c>
      <c r="O150" s="49">
        <f t="shared" ref="O150:O168" si="28">P150+Q150+R150</f>
        <v>200</v>
      </c>
      <c r="P150" s="48">
        <f>SUM(P151:P152)</f>
        <v>0</v>
      </c>
      <c r="Q150" s="48">
        <f>SUM(Q151:Q152)</f>
        <v>200</v>
      </c>
      <c r="R150" s="48">
        <f>SUM(R151:R152)</f>
        <v>0</v>
      </c>
      <c r="S150" s="49">
        <f>T150+U150+V150</f>
        <v>60</v>
      </c>
      <c r="T150" s="48">
        <f>SUM(T151:T152)</f>
        <v>0</v>
      </c>
      <c r="U150" s="48">
        <f>SUM(U151:U152)</f>
        <v>60</v>
      </c>
      <c r="V150" s="48">
        <f>SUM(V151:V152)</f>
        <v>0</v>
      </c>
      <c r="W150" s="49">
        <f>X150+Y150+Z150</f>
        <v>60</v>
      </c>
      <c r="X150" s="48">
        <f>SUM(X151:X152)</f>
        <v>0</v>
      </c>
      <c r="Y150" s="48">
        <f>SUM(Y151:Y152)</f>
        <v>60</v>
      </c>
      <c r="Z150" s="48">
        <f>SUM(Z151:Z152)</f>
        <v>0</v>
      </c>
      <c r="AA150" s="29">
        <f t="shared" ref="AA150:AA168" si="29">AB150+AC150+AD150</f>
        <v>0</v>
      </c>
      <c r="AB150" s="48">
        <f>AB151</f>
        <v>0</v>
      </c>
      <c r="AC150" s="49">
        <f>AC151</f>
        <v>0</v>
      </c>
      <c r="AD150" s="50">
        <f>AD151</f>
        <v>0</v>
      </c>
      <c r="AE150" s="49">
        <f t="shared" ref="AE150:AE168" si="30">AF150+AG150+AH150</f>
        <v>0</v>
      </c>
      <c r="AF150" s="48">
        <f>SUM(AF151:AF152)</f>
        <v>0</v>
      </c>
      <c r="AG150" s="49">
        <f>SUM(AG151:AG152)</f>
        <v>0</v>
      </c>
      <c r="AH150" s="50">
        <f>SUM(AH151:AH152)</f>
        <v>0</v>
      </c>
      <c r="AI150" s="49"/>
      <c r="AJ150" s="58"/>
      <c r="AL150" s="12">
        <f>G150+W150-K150-S150-(AA150-AE150)</f>
        <v>0</v>
      </c>
      <c r="AM150" s="35">
        <f>G150+W150-K150-S150</f>
        <v>0</v>
      </c>
      <c r="AN150" s="35">
        <f>AA150-AE150</f>
        <v>0</v>
      </c>
      <c r="AO150" s="12">
        <f>AM150-AN150</f>
        <v>0</v>
      </c>
      <c r="AQ150" s="9"/>
    </row>
    <row r="151" spans="1:43" ht="123" customHeight="1" x14ac:dyDescent="0.2">
      <c r="A151" s="40">
        <v>27</v>
      </c>
      <c r="B151" s="41" t="s">
        <v>74</v>
      </c>
      <c r="C151" s="42">
        <v>100</v>
      </c>
      <c r="D151" s="42"/>
      <c r="E151" s="42">
        <v>0</v>
      </c>
      <c r="F151" s="42">
        <v>0</v>
      </c>
      <c r="G151" s="46">
        <f t="shared" ref="G151:G168" si="31">H151+I151+J151</f>
        <v>0</v>
      </c>
      <c r="H151" s="46"/>
      <c r="I151" s="46"/>
      <c r="J151" s="46"/>
      <c r="K151" s="46">
        <f t="shared" ref="K151:K168" si="32">L151+M151+N151</f>
        <v>0</v>
      </c>
      <c r="L151" s="54"/>
      <c r="M151" s="54"/>
      <c r="N151" s="54"/>
      <c r="O151" s="46">
        <f t="shared" si="28"/>
        <v>100</v>
      </c>
      <c r="P151" s="54">
        <v>0</v>
      </c>
      <c r="Q151" s="48">
        <v>100</v>
      </c>
      <c r="R151" s="54">
        <v>0</v>
      </c>
      <c r="S151" s="49">
        <f>T151+U151+V151</f>
        <v>0</v>
      </c>
      <c r="T151" s="48">
        <v>0</v>
      </c>
      <c r="U151" s="48">
        <v>0</v>
      </c>
      <c r="V151" s="48">
        <v>0</v>
      </c>
      <c r="W151" s="46">
        <f>X151+Y151+Z151</f>
        <v>0</v>
      </c>
      <c r="X151" s="54">
        <v>0</v>
      </c>
      <c r="Y151" s="54">
        <v>0</v>
      </c>
      <c r="Z151" s="54">
        <v>0</v>
      </c>
      <c r="AA151" s="29">
        <f t="shared" si="29"/>
        <v>0</v>
      </c>
      <c r="AB151" s="48">
        <f t="shared" ref="AB151:AD166" si="33">X151+H151-L151-(T151-AF151)</f>
        <v>0</v>
      </c>
      <c r="AC151" s="49">
        <f t="shared" si="33"/>
        <v>0</v>
      </c>
      <c r="AD151" s="50">
        <f t="shared" si="33"/>
        <v>0</v>
      </c>
      <c r="AE151" s="46">
        <f t="shared" si="30"/>
        <v>0</v>
      </c>
      <c r="AF151" s="54"/>
      <c r="AG151" s="46"/>
      <c r="AH151" s="55"/>
      <c r="AI151" s="46"/>
      <c r="AJ151" s="59"/>
      <c r="AM151" s="35"/>
      <c r="AN151" s="35"/>
      <c r="AO151" s="12"/>
      <c r="AQ151" s="9"/>
    </row>
    <row r="152" spans="1:43" ht="111.75" customHeight="1" x14ac:dyDescent="0.2">
      <c r="A152" s="40">
        <v>28</v>
      </c>
      <c r="B152" s="41" t="s">
        <v>75</v>
      </c>
      <c r="C152" s="42">
        <v>100</v>
      </c>
      <c r="D152" s="42"/>
      <c r="E152" s="42">
        <v>0</v>
      </c>
      <c r="F152" s="42">
        <v>0</v>
      </c>
      <c r="G152" s="46">
        <f t="shared" si="31"/>
        <v>0</v>
      </c>
      <c r="H152" s="46"/>
      <c r="I152" s="46"/>
      <c r="J152" s="46"/>
      <c r="K152" s="46">
        <f t="shared" si="32"/>
        <v>0</v>
      </c>
      <c r="L152" s="54"/>
      <c r="M152" s="54"/>
      <c r="N152" s="54"/>
      <c r="O152" s="46">
        <f t="shared" si="28"/>
        <v>100</v>
      </c>
      <c r="P152" s="54">
        <v>0</v>
      </c>
      <c r="Q152" s="48">
        <v>100</v>
      </c>
      <c r="R152" s="54">
        <v>0</v>
      </c>
      <c r="S152" s="49">
        <f>T152+U152+V152</f>
        <v>60</v>
      </c>
      <c r="T152" s="48">
        <v>0</v>
      </c>
      <c r="U152" s="48">
        <v>60</v>
      </c>
      <c r="V152" s="48">
        <v>0</v>
      </c>
      <c r="W152" s="46">
        <f>X152+Y152+Z152</f>
        <v>60</v>
      </c>
      <c r="X152" s="54">
        <v>0</v>
      </c>
      <c r="Y152" s="54">
        <v>60</v>
      </c>
      <c r="Z152" s="54">
        <v>0</v>
      </c>
      <c r="AA152" s="29">
        <f t="shared" si="29"/>
        <v>0</v>
      </c>
      <c r="AB152" s="48">
        <f t="shared" si="33"/>
        <v>0</v>
      </c>
      <c r="AC152" s="49">
        <f t="shared" si="33"/>
        <v>0</v>
      </c>
      <c r="AD152" s="50">
        <f t="shared" si="33"/>
        <v>0</v>
      </c>
      <c r="AE152" s="46">
        <f t="shared" si="30"/>
        <v>0</v>
      </c>
      <c r="AF152" s="54"/>
      <c r="AG152" s="46"/>
      <c r="AH152" s="55"/>
      <c r="AI152" s="46"/>
      <c r="AJ152" s="59"/>
      <c r="AM152" s="35"/>
      <c r="AN152" s="35"/>
      <c r="AO152" s="12"/>
      <c r="AQ152" s="9"/>
    </row>
    <row r="153" spans="1:43" ht="93.75" customHeight="1" x14ac:dyDescent="0.2">
      <c r="A153" s="56">
        <v>29</v>
      </c>
      <c r="B153" s="60" t="s">
        <v>76</v>
      </c>
      <c r="C153" s="42">
        <v>20209.92931</v>
      </c>
      <c r="D153" s="42">
        <f>SUM(D154:D157)</f>
        <v>0</v>
      </c>
      <c r="E153" s="42">
        <v>0</v>
      </c>
      <c r="F153" s="42">
        <v>0</v>
      </c>
      <c r="G153" s="46">
        <f>H153+I153+J153</f>
        <v>0</v>
      </c>
      <c r="H153" s="46"/>
      <c r="I153" s="46"/>
      <c r="J153" s="46"/>
      <c r="K153" s="46">
        <f>L153+M153+N153</f>
        <v>0</v>
      </c>
      <c r="L153" s="54"/>
      <c r="M153" s="54"/>
      <c r="N153" s="54"/>
      <c r="O153" s="46">
        <f>P153+Q153+R153</f>
        <v>10000</v>
      </c>
      <c r="P153" s="54">
        <v>0</v>
      </c>
      <c r="Q153" s="48">
        <v>10000</v>
      </c>
      <c r="R153" s="54">
        <v>0</v>
      </c>
      <c r="S153" s="49">
        <f>T153+U153+V153</f>
        <v>0</v>
      </c>
      <c r="T153" s="48">
        <v>0</v>
      </c>
      <c r="U153" s="48">
        <v>0</v>
      </c>
      <c r="V153" s="48">
        <v>0</v>
      </c>
      <c r="W153" s="46">
        <f>X153+Y153+Z153</f>
        <v>0</v>
      </c>
      <c r="X153" s="54">
        <v>0</v>
      </c>
      <c r="Y153" s="54">
        <v>0</v>
      </c>
      <c r="Z153" s="54">
        <v>0</v>
      </c>
      <c r="AA153" s="29">
        <f>AB153+AC153+AD153</f>
        <v>0</v>
      </c>
      <c r="AB153" s="48">
        <f t="shared" si="33"/>
        <v>0</v>
      </c>
      <c r="AC153" s="49">
        <f t="shared" si="33"/>
        <v>0</v>
      </c>
      <c r="AD153" s="50">
        <f t="shared" si="33"/>
        <v>0</v>
      </c>
      <c r="AE153" s="46">
        <f>AF153+AG153+AH153</f>
        <v>0</v>
      </c>
      <c r="AF153" s="54"/>
      <c r="AG153" s="46"/>
      <c r="AH153" s="55"/>
      <c r="AI153" s="46"/>
      <c r="AJ153" s="46"/>
      <c r="AL153" s="12">
        <f>G153+W153-K153-S153-(AA153-AE153)</f>
        <v>0</v>
      </c>
      <c r="AM153" s="35">
        <f>G153+W153-K153-S153</f>
        <v>0</v>
      </c>
      <c r="AN153" s="35">
        <f>AA153-AE153</f>
        <v>0</v>
      </c>
      <c r="AO153" s="12">
        <f>AM153-AN153</f>
        <v>0</v>
      </c>
      <c r="AQ153" s="9"/>
    </row>
    <row r="154" spans="1:43" ht="19.899999999999999" customHeight="1" x14ac:dyDescent="0.2">
      <c r="A154" s="56"/>
      <c r="B154" s="47" t="s">
        <v>41</v>
      </c>
      <c r="C154" s="48">
        <v>0</v>
      </c>
      <c r="D154" s="48"/>
      <c r="E154" s="48">
        <v>0</v>
      </c>
      <c r="F154" s="48">
        <v>0</v>
      </c>
      <c r="G154" s="49">
        <f>H154+I154+J154</f>
        <v>0</v>
      </c>
      <c r="H154" s="49"/>
      <c r="I154" s="49"/>
      <c r="J154" s="49"/>
      <c r="K154" s="49">
        <f>L154+M154+N154</f>
        <v>0</v>
      </c>
      <c r="L154" s="48"/>
      <c r="M154" s="48">
        <f>E154-F154</f>
        <v>0</v>
      </c>
      <c r="N154" s="48"/>
      <c r="O154" s="49">
        <f>P154+Q154+R154</f>
        <v>0</v>
      </c>
      <c r="P154" s="48">
        <v>0</v>
      </c>
      <c r="Q154" s="48">
        <v>0</v>
      </c>
      <c r="R154" s="48">
        <v>0</v>
      </c>
      <c r="S154" s="49">
        <v>0</v>
      </c>
      <c r="T154" s="48"/>
      <c r="U154" s="48"/>
      <c r="V154" s="48"/>
      <c r="W154" s="49">
        <v>0</v>
      </c>
      <c r="X154" s="48"/>
      <c r="Y154" s="48"/>
      <c r="Z154" s="48"/>
      <c r="AA154" s="29">
        <f>AB154+AC154+AD154</f>
        <v>0</v>
      </c>
      <c r="AB154" s="48">
        <f t="shared" si="33"/>
        <v>0</v>
      </c>
      <c r="AC154" s="49">
        <f t="shared" si="33"/>
        <v>0</v>
      </c>
      <c r="AD154" s="50">
        <f t="shared" si="33"/>
        <v>0</v>
      </c>
      <c r="AE154" s="49">
        <f>AF154+AG154+AH154</f>
        <v>0</v>
      </c>
      <c r="AF154" s="48"/>
      <c r="AG154" s="49"/>
      <c r="AH154" s="50"/>
      <c r="AI154" s="49"/>
      <c r="AJ154" s="49"/>
      <c r="AM154" s="35"/>
      <c r="AN154" s="35"/>
      <c r="AO154" s="12"/>
      <c r="AQ154" s="9"/>
    </row>
    <row r="155" spans="1:43" ht="19.899999999999999" customHeight="1" x14ac:dyDescent="0.2">
      <c r="A155" s="56"/>
      <c r="B155" s="47" t="s">
        <v>42</v>
      </c>
      <c r="C155" s="48">
        <v>19225.041000000001</v>
      </c>
      <c r="D155" s="48"/>
      <c r="E155" s="48">
        <v>0</v>
      </c>
      <c r="F155" s="48">
        <v>0</v>
      </c>
      <c r="G155" s="49">
        <f>H155+I155+J155</f>
        <v>0</v>
      </c>
      <c r="H155" s="49"/>
      <c r="I155" s="49"/>
      <c r="J155" s="49"/>
      <c r="K155" s="49">
        <f>L155+M155+N155</f>
        <v>0</v>
      </c>
      <c r="L155" s="48"/>
      <c r="M155" s="48">
        <f>E155-F155</f>
        <v>0</v>
      </c>
      <c r="N155" s="48"/>
      <c r="O155" s="49">
        <f>P155+Q155+R155</f>
        <v>9513.7072100000005</v>
      </c>
      <c r="P155" s="48">
        <v>0</v>
      </c>
      <c r="Q155" s="48">
        <v>9513.7072100000005</v>
      </c>
      <c r="R155" s="48">
        <v>0</v>
      </c>
      <c r="S155" s="49">
        <v>0</v>
      </c>
      <c r="T155" s="48"/>
      <c r="U155" s="48"/>
      <c r="V155" s="48"/>
      <c r="W155" s="49">
        <v>0</v>
      </c>
      <c r="X155" s="48"/>
      <c r="Y155" s="48"/>
      <c r="Z155" s="48"/>
      <c r="AA155" s="29">
        <f>AB155+AC155+AD155</f>
        <v>0</v>
      </c>
      <c r="AB155" s="48">
        <f t="shared" si="33"/>
        <v>0</v>
      </c>
      <c r="AC155" s="49">
        <f t="shared" si="33"/>
        <v>0</v>
      </c>
      <c r="AD155" s="50">
        <f t="shared" si="33"/>
        <v>0</v>
      </c>
      <c r="AE155" s="49">
        <f>AF155+AG155+AH155</f>
        <v>0</v>
      </c>
      <c r="AF155" s="48"/>
      <c r="AG155" s="49"/>
      <c r="AH155" s="50"/>
      <c r="AI155" s="49"/>
      <c r="AJ155" s="49"/>
      <c r="AM155" s="35"/>
      <c r="AN155" s="35"/>
      <c r="AO155" s="12"/>
      <c r="AQ155" s="9"/>
    </row>
    <row r="156" spans="1:43" ht="19.899999999999999" customHeight="1" x14ac:dyDescent="0.2">
      <c r="A156" s="56"/>
      <c r="B156" s="47" t="s">
        <v>43</v>
      </c>
      <c r="C156" s="48">
        <v>0</v>
      </c>
      <c r="D156" s="48"/>
      <c r="E156" s="48">
        <v>0</v>
      </c>
      <c r="F156" s="48">
        <v>0</v>
      </c>
      <c r="G156" s="49">
        <f>H156+I156+J156</f>
        <v>0</v>
      </c>
      <c r="H156" s="49"/>
      <c r="I156" s="49"/>
      <c r="J156" s="49"/>
      <c r="K156" s="49">
        <f>L156+M156+N156</f>
        <v>0</v>
      </c>
      <c r="L156" s="48"/>
      <c r="M156" s="48">
        <f>E156-F156</f>
        <v>0</v>
      </c>
      <c r="N156" s="48"/>
      <c r="O156" s="49">
        <f>P156+Q156+R156</f>
        <v>0</v>
      </c>
      <c r="P156" s="48">
        <v>0</v>
      </c>
      <c r="Q156" s="48">
        <v>0</v>
      </c>
      <c r="R156" s="48">
        <v>0</v>
      </c>
      <c r="S156" s="49">
        <v>0</v>
      </c>
      <c r="T156" s="48"/>
      <c r="U156" s="48"/>
      <c r="V156" s="48"/>
      <c r="W156" s="49">
        <v>0</v>
      </c>
      <c r="X156" s="48"/>
      <c r="Y156" s="48"/>
      <c r="Z156" s="48"/>
      <c r="AA156" s="29">
        <f>AB156+AC156+AD156</f>
        <v>0</v>
      </c>
      <c r="AB156" s="48">
        <f t="shared" si="33"/>
        <v>0</v>
      </c>
      <c r="AC156" s="49">
        <f t="shared" si="33"/>
        <v>0</v>
      </c>
      <c r="AD156" s="50">
        <f t="shared" si="33"/>
        <v>0</v>
      </c>
      <c r="AE156" s="49">
        <f>AF156+AG156+AH156</f>
        <v>0</v>
      </c>
      <c r="AF156" s="48"/>
      <c r="AG156" s="49"/>
      <c r="AH156" s="50"/>
      <c r="AI156" s="49"/>
      <c r="AJ156" s="49"/>
      <c r="AM156" s="35"/>
      <c r="AN156" s="35"/>
      <c r="AO156" s="12"/>
      <c r="AQ156" s="9"/>
    </row>
    <row r="157" spans="1:43" ht="19.899999999999999" customHeight="1" x14ac:dyDescent="0.2">
      <c r="A157" s="56"/>
      <c r="B157" s="47" t="s">
        <v>44</v>
      </c>
      <c r="C157" s="48">
        <v>984.88831000000005</v>
      </c>
      <c r="D157" s="48"/>
      <c r="E157" s="48">
        <v>0</v>
      </c>
      <c r="F157" s="48">
        <v>0</v>
      </c>
      <c r="G157" s="49">
        <f>H157+I157+J157</f>
        <v>0</v>
      </c>
      <c r="H157" s="49"/>
      <c r="I157" s="49"/>
      <c r="J157" s="49"/>
      <c r="K157" s="49">
        <f>L157+M157+N157</f>
        <v>0</v>
      </c>
      <c r="L157" s="48"/>
      <c r="M157" s="48">
        <f>E157-F157</f>
        <v>0</v>
      </c>
      <c r="N157" s="48"/>
      <c r="O157" s="49">
        <f>P157+Q157+R157</f>
        <v>486.29278999999997</v>
      </c>
      <c r="P157" s="48">
        <v>0</v>
      </c>
      <c r="Q157" s="48">
        <v>486.29278999999997</v>
      </c>
      <c r="R157" s="48">
        <v>0</v>
      </c>
      <c r="S157" s="49">
        <f>T157+U157+V157</f>
        <v>0</v>
      </c>
      <c r="T157" s="48">
        <f>T153-SUM(T154:T156)</f>
        <v>0</v>
      </c>
      <c r="U157" s="48">
        <f>U153-SUM(U154:U156)</f>
        <v>0</v>
      </c>
      <c r="V157" s="48">
        <f>V153-SUM(V154:V156)</f>
        <v>0</v>
      </c>
      <c r="W157" s="49">
        <f>X157+Y157+Z157</f>
        <v>0</v>
      </c>
      <c r="X157" s="48">
        <f>X153-SUM(X154:X156)</f>
        <v>0</v>
      </c>
      <c r="Y157" s="48">
        <f>Y153-SUM(Y154:Y156)</f>
        <v>0</v>
      </c>
      <c r="Z157" s="48">
        <f>Z153-SUM(Z154:Z156)</f>
        <v>0</v>
      </c>
      <c r="AA157" s="29">
        <f>AB157+AC157+AD157</f>
        <v>0</v>
      </c>
      <c r="AB157" s="48">
        <f t="shared" si="33"/>
        <v>0</v>
      </c>
      <c r="AC157" s="49">
        <f t="shared" si="33"/>
        <v>0</v>
      </c>
      <c r="AD157" s="50">
        <f t="shared" si="33"/>
        <v>0</v>
      </c>
      <c r="AE157" s="49">
        <f>AF157+AG157+AH157</f>
        <v>0</v>
      </c>
      <c r="AF157" s="48"/>
      <c r="AG157" s="49"/>
      <c r="AH157" s="50"/>
      <c r="AI157" s="49"/>
      <c r="AJ157" s="49"/>
      <c r="AM157" s="35"/>
      <c r="AN157" s="35"/>
      <c r="AO157" s="12"/>
      <c r="AQ157" s="9"/>
    </row>
    <row r="158" spans="1:43" ht="95.25" customHeight="1" x14ac:dyDescent="0.2">
      <c r="A158" s="56">
        <v>30</v>
      </c>
      <c r="B158" s="60" t="s">
        <v>77</v>
      </c>
      <c r="C158" s="42">
        <v>550000</v>
      </c>
      <c r="D158" s="42">
        <f>SUM(D159:D162)</f>
        <v>12076.141089999999</v>
      </c>
      <c r="E158" s="42">
        <v>12690.78421</v>
      </c>
      <c r="F158" s="42">
        <v>12076.141100000001</v>
      </c>
      <c r="G158" s="46">
        <f t="shared" si="31"/>
        <v>0</v>
      </c>
      <c r="H158" s="46"/>
      <c r="I158" s="46"/>
      <c r="J158" s="46"/>
      <c r="K158" s="46">
        <f t="shared" si="32"/>
        <v>614.64311999999995</v>
      </c>
      <c r="L158" s="54"/>
      <c r="M158" s="54">
        <v>614.64311999999995</v>
      </c>
      <c r="N158" s="54"/>
      <c r="O158" s="46">
        <f t="shared" si="28"/>
        <v>1434.2</v>
      </c>
      <c r="P158" s="54">
        <v>0</v>
      </c>
      <c r="Q158" s="48">
        <v>1434.2</v>
      </c>
      <c r="R158" s="54">
        <v>0</v>
      </c>
      <c r="S158" s="49">
        <f>T158+U158+V158</f>
        <v>0</v>
      </c>
      <c r="T158" s="48">
        <v>0</v>
      </c>
      <c r="U158" s="48">
        <v>0</v>
      </c>
      <c r="V158" s="48">
        <v>0</v>
      </c>
      <c r="W158" s="46">
        <f>X158+Y158+Z158</f>
        <v>0</v>
      </c>
      <c r="X158" s="54">
        <v>0</v>
      </c>
      <c r="Y158" s="54">
        <v>0</v>
      </c>
      <c r="Z158" s="54">
        <v>0</v>
      </c>
      <c r="AA158" s="29">
        <f t="shared" si="29"/>
        <v>0</v>
      </c>
      <c r="AB158" s="48">
        <f t="shared" si="33"/>
        <v>0</v>
      </c>
      <c r="AC158" s="49">
        <f t="shared" si="33"/>
        <v>0</v>
      </c>
      <c r="AD158" s="50">
        <f t="shared" si="33"/>
        <v>0</v>
      </c>
      <c r="AE158" s="46">
        <f t="shared" si="30"/>
        <v>614.64311999999995</v>
      </c>
      <c r="AF158" s="54"/>
      <c r="AG158" s="46">
        <v>614.64311999999995</v>
      </c>
      <c r="AH158" s="55"/>
      <c r="AI158" s="46"/>
      <c r="AJ158" s="46"/>
      <c r="AL158" s="12">
        <f>G158+W158-K158-S158-(AA158-AE158)</f>
        <v>0</v>
      </c>
      <c r="AM158" s="35">
        <f>G158+W158-K158-S158</f>
        <v>-614.64311999999995</v>
      </c>
      <c r="AN158" s="35">
        <f>AA158-AE158</f>
        <v>-614.64311999999995</v>
      </c>
      <c r="AO158" s="12">
        <f>AM158-AN158</f>
        <v>0</v>
      </c>
      <c r="AQ158" s="9"/>
    </row>
    <row r="159" spans="1:43" ht="19.899999999999999" customHeight="1" x14ac:dyDescent="0.2">
      <c r="A159" s="56"/>
      <c r="B159" s="47" t="s">
        <v>41</v>
      </c>
      <c r="C159" s="48">
        <v>11500</v>
      </c>
      <c r="D159" s="48">
        <f>C159</f>
        <v>11500</v>
      </c>
      <c r="E159" s="48">
        <v>11500</v>
      </c>
      <c r="F159" s="48">
        <v>11500</v>
      </c>
      <c r="G159" s="49">
        <f t="shared" si="31"/>
        <v>0</v>
      </c>
      <c r="H159" s="49"/>
      <c r="I159" s="49"/>
      <c r="J159" s="49"/>
      <c r="K159" s="49">
        <f t="shared" si="32"/>
        <v>0</v>
      </c>
      <c r="L159" s="48"/>
      <c r="M159" s="48">
        <f>E159-F159</f>
        <v>0</v>
      </c>
      <c r="N159" s="48"/>
      <c r="O159" s="49">
        <f t="shared" si="28"/>
        <v>0</v>
      </c>
      <c r="P159" s="48">
        <v>0</v>
      </c>
      <c r="Q159" s="48">
        <v>0</v>
      </c>
      <c r="R159" s="48">
        <v>0</v>
      </c>
      <c r="S159" s="49">
        <v>0</v>
      </c>
      <c r="T159" s="48"/>
      <c r="U159" s="48"/>
      <c r="V159" s="48"/>
      <c r="W159" s="49">
        <v>0</v>
      </c>
      <c r="X159" s="48"/>
      <c r="Y159" s="48"/>
      <c r="Z159" s="48"/>
      <c r="AA159" s="29">
        <f t="shared" si="29"/>
        <v>0</v>
      </c>
      <c r="AB159" s="48">
        <f t="shared" si="33"/>
        <v>0</v>
      </c>
      <c r="AC159" s="49">
        <f t="shared" si="33"/>
        <v>0</v>
      </c>
      <c r="AD159" s="50">
        <f t="shared" si="33"/>
        <v>0</v>
      </c>
      <c r="AE159" s="49">
        <f t="shared" si="30"/>
        <v>0</v>
      </c>
      <c r="AF159" s="48"/>
      <c r="AG159" s="49"/>
      <c r="AH159" s="50"/>
      <c r="AI159" s="49"/>
      <c r="AJ159" s="49"/>
      <c r="AM159" s="35"/>
      <c r="AN159" s="35"/>
      <c r="AO159" s="12"/>
      <c r="AQ159" s="9"/>
    </row>
    <row r="160" spans="1:43" ht="19.899999999999999" customHeight="1" x14ac:dyDescent="0.2">
      <c r="A160" s="56"/>
      <c r="B160" s="47" t="s">
        <v>42</v>
      </c>
      <c r="C160" s="48">
        <v>515433.12835999997</v>
      </c>
      <c r="D160" s="48"/>
      <c r="E160" s="48">
        <v>0</v>
      </c>
      <c r="F160" s="48">
        <v>0</v>
      </c>
      <c r="G160" s="49">
        <f t="shared" si="31"/>
        <v>0</v>
      </c>
      <c r="H160" s="49"/>
      <c r="I160" s="49"/>
      <c r="J160" s="49"/>
      <c r="K160" s="49">
        <f t="shared" si="32"/>
        <v>0</v>
      </c>
      <c r="L160" s="48"/>
      <c r="M160" s="48">
        <f>E160-F160</f>
        <v>0</v>
      </c>
      <c r="N160" s="48"/>
      <c r="O160" s="49">
        <f t="shared" si="28"/>
        <v>0</v>
      </c>
      <c r="P160" s="48">
        <v>0</v>
      </c>
      <c r="Q160" s="48">
        <v>0</v>
      </c>
      <c r="R160" s="48">
        <v>0</v>
      </c>
      <c r="S160" s="49">
        <v>0</v>
      </c>
      <c r="T160" s="48"/>
      <c r="U160" s="48"/>
      <c r="V160" s="48"/>
      <c r="W160" s="49">
        <v>0</v>
      </c>
      <c r="X160" s="48"/>
      <c r="Y160" s="48"/>
      <c r="Z160" s="48"/>
      <c r="AA160" s="29">
        <f t="shared" si="29"/>
        <v>0</v>
      </c>
      <c r="AB160" s="48">
        <f t="shared" si="33"/>
        <v>0</v>
      </c>
      <c r="AC160" s="49">
        <f t="shared" si="33"/>
        <v>0</v>
      </c>
      <c r="AD160" s="50">
        <f t="shared" si="33"/>
        <v>0</v>
      </c>
      <c r="AE160" s="49">
        <f t="shared" si="30"/>
        <v>0</v>
      </c>
      <c r="AF160" s="48"/>
      <c r="AG160" s="49"/>
      <c r="AH160" s="50"/>
      <c r="AI160" s="49"/>
      <c r="AJ160" s="49"/>
      <c r="AM160" s="35"/>
      <c r="AN160" s="35"/>
      <c r="AO160" s="12"/>
      <c r="AQ160" s="9"/>
    </row>
    <row r="161" spans="1:43" ht="19.899999999999999" customHeight="1" x14ac:dyDescent="0.2">
      <c r="A161" s="56"/>
      <c r="B161" s="47" t="s">
        <v>43</v>
      </c>
      <c r="C161" s="48">
        <v>0</v>
      </c>
      <c r="D161" s="48"/>
      <c r="E161" s="48">
        <v>0</v>
      </c>
      <c r="F161" s="48">
        <v>0</v>
      </c>
      <c r="G161" s="49">
        <f t="shared" si="31"/>
        <v>0</v>
      </c>
      <c r="H161" s="49"/>
      <c r="I161" s="49"/>
      <c r="J161" s="49"/>
      <c r="K161" s="49">
        <f t="shared" si="32"/>
        <v>0</v>
      </c>
      <c r="L161" s="48"/>
      <c r="M161" s="48">
        <f>E161-F161</f>
        <v>0</v>
      </c>
      <c r="N161" s="48"/>
      <c r="O161" s="49">
        <f t="shared" si="28"/>
        <v>0</v>
      </c>
      <c r="P161" s="48">
        <v>0</v>
      </c>
      <c r="Q161" s="48">
        <v>0</v>
      </c>
      <c r="R161" s="48">
        <v>0</v>
      </c>
      <c r="S161" s="49">
        <v>0</v>
      </c>
      <c r="T161" s="48"/>
      <c r="U161" s="48"/>
      <c r="V161" s="48"/>
      <c r="W161" s="49">
        <v>0</v>
      </c>
      <c r="X161" s="48"/>
      <c r="Y161" s="48"/>
      <c r="Z161" s="48"/>
      <c r="AA161" s="29">
        <f t="shared" si="29"/>
        <v>0</v>
      </c>
      <c r="AB161" s="48">
        <f t="shared" si="33"/>
        <v>0</v>
      </c>
      <c r="AC161" s="49">
        <f t="shared" si="33"/>
        <v>0</v>
      </c>
      <c r="AD161" s="50">
        <f t="shared" si="33"/>
        <v>0</v>
      </c>
      <c r="AE161" s="49">
        <f t="shared" si="30"/>
        <v>0</v>
      </c>
      <c r="AF161" s="48"/>
      <c r="AG161" s="49"/>
      <c r="AH161" s="50"/>
      <c r="AI161" s="49"/>
      <c r="AJ161" s="49"/>
      <c r="AM161" s="35"/>
      <c r="AN161" s="35"/>
      <c r="AO161" s="12"/>
      <c r="AQ161" s="9"/>
    </row>
    <row r="162" spans="1:43" ht="19.899999999999999" customHeight="1" x14ac:dyDescent="0.2">
      <c r="A162" s="56"/>
      <c r="B162" s="47" t="s">
        <v>44</v>
      </c>
      <c r="C162" s="48">
        <v>23066.871639999998</v>
      </c>
      <c r="D162" s="48">
        <v>576.14108999999939</v>
      </c>
      <c r="E162" s="48">
        <v>1190.7842100000003</v>
      </c>
      <c r="F162" s="48">
        <v>576.14108999999939</v>
      </c>
      <c r="G162" s="49">
        <f t="shared" si="31"/>
        <v>0</v>
      </c>
      <c r="H162" s="49"/>
      <c r="I162" s="49"/>
      <c r="J162" s="49"/>
      <c r="K162" s="49">
        <f t="shared" si="32"/>
        <v>614.64312000000086</v>
      </c>
      <c r="L162" s="48"/>
      <c r="M162" s="48">
        <f>E162-F162</f>
        <v>614.64312000000086</v>
      </c>
      <c r="N162" s="48"/>
      <c r="O162" s="49">
        <f t="shared" si="28"/>
        <v>1434.2</v>
      </c>
      <c r="P162" s="48">
        <v>0</v>
      </c>
      <c r="Q162" s="48">
        <v>1434.2</v>
      </c>
      <c r="R162" s="48">
        <v>0</v>
      </c>
      <c r="S162" s="49">
        <f>T162+U162+V162</f>
        <v>0</v>
      </c>
      <c r="T162" s="48">
        <f>T158-SUM(T159:T161)</f>
        <v>0</v>
      </c>
      <c r="U162" s="48">
        <f>U158-SUM(U159:U161)</f>
        <v>0</v>
      </c>
      <c r="V162" s="48">
        <f>V158-SUM(V159:V161)</f>
        <v>0</v>
      </c>
      <c r="W162" s="49">
        <f>X162+Y162+Z162</f>
        <v>0</v>
      </c>
      <c r="X162" s="48">
        <f>X158-SUM(X159:X161)</f>
        <v>0</v>
      </c>
      <c r="Y162" s="48">
        <f>Y158-SUM(Y159:Y161)</f>
        <v>0</v>
      </c>
      <c r="Z162" s="48">
        <f>Z158-SUM(Z159:Z161)</f>
        <v>0</v>
      </c>
      <c r="AA162" s="29">
        <f t="shared" si="29"/>
        <v>-9.0949470177292824E-13</v>
      </c>
      <c r="AB162" s="48">
        <f t="shared" si="33"/>
        <v>0</v>
      </c>
      <c r="AC162" s="49">
        <f t="shared" si="33"/>
        <v>-9.0949470177292824E-13</v>
      </c>
      <c r="AD162" s="50">
        <f t="shared" si="33"/>
        <v>0</v>
      </c>
      <c r="AE162" s="49">
        <f t="shared" si="30"/>
        <v>614.64311999999995</v>
      </c>
      <c r="AF162" s="48"/>
      <c r="AG162" s="49">
        <v>614.64311999999995</v>
      </c>
      <c r="AH162" s="50"/>
      <c r="AI162" s="49"/>
      <c r="AJ162" s="49"/>
      <c r="AM162" s="35"/>
      <c r="AN162" s="35"/>
      <c r="AO162" s="12"/>
      <c r="AQ162" s="9"/>
    </row>
    <row r="163" spans="1:43" ht="174" customHeight="1" x14ac:dyDescent="0.2">
      <c r="A163" s="56">
        <v>31</v>
      </c>
      <c r="B163" s="60" t="s">
        <v>78</v>
      </c>
      <c r="C163" s="61">
        <v>78169.111680000002</v>
      </c>
      <c r="D163" s="61"/>
      <c r="E163" s="61">
        <v>78169.033299999996</v>
      </c>
      <c r="F163" s="61">
        <v>78169.111680000002</v>
      </c>
      <c r="G163" s="46">
        <f t="shared" si="31"/>
        <v>7.8380000006291084E-2</v>
      </c>
      <c r="H163" s="54"/>
      <c r="I163" s="54">
        <f>F163-E163</f>
        <v>7.8380000006291084E-2</v>
      </c>
      <c r="J163" s="54"/>
      <c r="K163" s="46">
        <f t="shared" si="32"/>
        <v>0</v>
      </c>
      <c r="L163" s="54"/>
      <c r="M163" s="54"/>
      <c r="N163" s="54"/>
      <c r="O163" s="46">
        <f t="shared" si="28"/>
        <v>0</v>
      </c>
      <c r="P163" s="54"/>
      <c r="Q163" s="54"/>
      <c r="R163" s="54"/>
      <c r="S163" s="49">
        <f>T163+U163+V163</f>
        <v>0</v>
      </c>
      <c r="T163" s="48"/>
      <c r="U163" s="48"/>
      <c r="V163" s="48"/>
      <c r="W163" s="46">
        <f>X163+Y163+Z163</f>
        <v>0</v>
      </c>
      <c r="X163" s="54"/>
      <c r="Y163" s="54"/>
      <c r="Z163" s="54"/>
      <c r="AA163" s="29">
        <f t="shared" si="29"/>
        <v>7.8380000006291084E-2</v>
      </c>
      <c r="AB163" s="48">
        <f t="shared" si="33"/>
        <v>0</v>
      </c>
      <c r="AC163" s="49">
        <f t="shared" si="33"/>
        <v>7.8380000006291084E-2</v>
      </c>
      <c r="AD163" s="50">
        <f t="shared" si="33"/>
        <v>0</v>
      </c>
      <c r="AE163" s="46">
        <f t="shared" si="30"/>
        <v>0</v>
      </c>
      <c r="AF163" s="54"/>
      <c r="AG163" s="46"/>
      <c r="AH163" s="55"/>
      <c r="AI163" s="46"/>
      <c r="AJ163" s="46"/>
      <c r="AL163" s="12">
        <f>G163+W163-K163-S163-(AA163-AE163)</f>
        <v>0</v>
      </c>
      <c r="AM163" s="35">
        <f>G163+W163-K163-S163</f>
        <v>7.8380000006291084E-2</v>
      </c>
      <c r="AN163" s="35">
        <f>AA163-AE163</f>
        <v>7.8380000006291084E-2</v>
      </c>
      <c r="AO163" s="12">
        <f>AM163-AN163</f>
        <v>0</v>
      </c>
      <c r="AQ163" s="9"/>
    </row>
    <row r="164" spans="1:43" ht="57.6" customHeight="1" x14ac:dyDescent="0.2">
      <c r="A164" s="40">
        <v>32</v>
      </c>
      <c r="B164" s="62" t="s">
        <v>79</v>
      </c>
      <c r="C164" s="42">
        <v>177069.57960999984</v>
      </c>
      <c r="D164" s="42">
        <f>SUM(D165:D168)</f>
        <v>3264.1796100000001</v>
      </c>
      <c r="E164" s="42">
        <v>3264.1796100000001</v>
      </c>
      <c r="F164" s="42">
        <v>3264.1796099999992</v>
      </c>
      <c r="G164" s="46">
        <f t="shared" si="31"/>
        <v>0</v>
      </c>
      <c r="H164" s="46"/>
      <c r="I164" s="46"/>
      <c r="J164" s="46"/>
      <c r="K164" s="46">
        <f t="shared" si="32"/>
        <v>0</v>
      </c>
      <c r="L164" s="54"/>
      <c r="M164" s="54"/>
      <c r="N164" s="54"/>
      <c r="O164" s="46">
        <f t="shared" si="28"/>
        <v>166202.29999999999</v>
      </c>
      <c r="P164" s="54">
        <v>0</v>
      </c>
      <c r="Q164" s="48">
        <v>166202.29999999999</v>
      </c>
      <c r="R164" s="54">
        <v>0</v>
      </c>
      <c r="S164" s="49">
        <f>T164+U164+V164</f>
        <v>0</v>
      </c>
      <c r="T164" s="48">
        <v>0</v>
      </c>
      <c r="U164" s="48">
        <v>0</v>
      </c>
      <c r="V164" s="48">
        <v>0</v>
      </c>
      <c r="W164" s="46">
        <f>X164+Y164+Z164</f>
        <v>0</v>
      </c>
      <c r="X164" s="54">
        <v>0</v>
      </c>
      <c r="Y164" s="54">
        <v>0</v>
      </c>
      <c r="Z164" s="54">
        <v>0</v>
      </c>
      <c r="AA164" s="29">
        <f t="shared" si="29"/>
        <v>0</v>
      </c>
      <c r="AB164" s="48">
        <f t="shared" si="33"/>
        <v>0</v>
      </c>
      <c r="AC164" s="49">
        <f t="shared" si="33"/>
        <v>0</v>
      </c>
      <c r="AD164" s="50">
        <f t="shared" si="33"/>
        <v>0</v>
      </c>
      <c r="AE164" s="46">
        <f t="shared" si="30"/>
        <v>0</v>
      </c>
      <c r="AF164" s="54"/>
      <c r="AG164" s="46"/>
      <c r="AH164" s="55"/>
      <c r="AI164" s="46"/>
      <c r="AJ164" s="46"/>
      <c r="AL164" s="12">
        <f>G164+W164-K164-S164-(AA164-AE164)</f>
        <v>0</v>
      </c>
      <c r="AM164" s="35">
        <f>G164+W164-K164-S164</f>
        <v>0</v>
      </c>
      <c r="AN164" s="35">
        <f>AA164-AE164</f>
        <v>0</v>
      </c>
      <c r="AO164" s="12">
        <f>AM164-AN164</f>
        <v>0</v>
      </c>
      <c r="AQ164" s="9"/>
    </row>
    <row r="165" spans="1:43" ht="19.899999999999999" customHeight="1" x14ac:dyDescent="0.2">
      <c r="A165" s="40"/>
      <c r="B165" s="47" t="s">
        <v>41</v>
      </c>
      <c r="C165" s="48">
        <v>3050</v>
      </c>
      <c r="D165" s="48">
        <f>C165</f>
        <v>3050</v>
      </c>
      <c r="E165" s="48">
        <v>3050</v>
      </c>
      <c r="F165" s="48">
        <v>3050</v>
      </c>
      <c r="G165" s="49">
        <f t="shared" si="31"/>
        <v>0</v>
      </c>
      <c r="H165" s="49"/>
      <c r="I165" s="49">
        <f>F165-E165</f>
        <v>0</v>
      </c>
      <c r="J165" s="49"/>
      <c r="K165" s="49">
        <f t="shared" si="32"/>
        <v>0</v>
      </c>
      <c r="L165" s="48"/>
      <c r="M165" s="48"/>
      <c r="N165" s="48"/>
      <c r="O165" s="49">
        <f t="shared" si="28"/>
        <v>0</v>
      </c>
      <c r="P165" s="48">
        <v>0</v>
      </c>
      <c r="Q165" s="48">
        <v>0</v>
      </c>
      <c r="R165" s="48">
        <v>0</v>
      </c>
      <c r="S165" s="49">
        <v>0</v>
      </c>
      <c r="T165" s="48"/>
      <c r="U165" s="48"/>
      <c r="V165" s="48"/>
      <c r="W165" s="49">
        <v>0</v>
      </c>
      <c r="X165" s="48"/>
      <c r="Y165" s="48"/>
      <c r="Z165" s="48"/>
      <c r="AA165" s="29">
        <f t="shared" si="29"/>
        <v>0</v>
      </c>
      <c r="AB165" s="48">
        <f t="shared" si="33"/>
        <v>0</v>
      </c>
      <c r="AC165" s="49">
        <f t="shared" si="33"/>
        <v>0</v>
      </c>
      <c r="AD165" s="50">
        <f t="shared" si="33"/>
        <v>0</v>
      </c>
      <c r="AE165" s="49">
        <f t="shared" si="30"/>
        <v>0</v>
      </c>
      <c r="AF165" s="48"/>
      <c r="AG165" s="49"/>
      <c r="AH165" s="50"/>
      <c r="AI165" s="49"/>
      <c r="AJ165" s="49"/>
      <c r="AM165" s="35"/>
      <c r="AN165" s="35"/>
      <c r="AO165" s="12"/>
      <c r="AQ165" s="9"/>
    </row>
    <row r="166" spans="1:43" ht="19.899999999999999" customHeight="1" x14ac:dyDescent="0.2">
      <c r="A166" s="40"/>
      <c r="B166" s="47" t="s">
        <v>42</v>
      </c>
      <c r="C166" s="48">
        <v>166527.14465</v>
      </c>
      <c r="D166" s="48"/>
      <c r="E166" s="48">
        <v>0</v>
      </c>
      <c r="F166" s="48">
        <v>0</v>
      </c>
      <c r="G166" s="49">
        <f t="shared" si="31"/>
        <v>0</v>
      </c>
      <c r="H166" s="49"/>
      <c r="I166" s="49">
        <f>F166-E166</f>
        <v>0</v>
      </c>
      <c r="J166" s="49"/>
      <c r="K166" s="49">
        <f t="shared" si="32"/>
        <v>0</v>
      </c>
      <c r="L166" s="48"/>
      <c r="M166" s="48"/>
      <c r="N166" s="48"/>
      <c r="O166" s="49">
        <f t="shared" si="28"/>
        <v>159239.58765181596</v>
      </c>
      <c r="P166" s="48">
        <v>0</v>
      </c>
      <c r="Q166" s="48">
        <v>159239.58765181596</v>
      </c>
      <c r="R166" s="48">
        <v>0</v>
      </c>
      <c r="S166" s="49">
        <v>0</v>
      </c>
      <c r="T166" s="48"/>
      <c r="U166" s="48"/>
      <c r="V166" s="48"/>
      <c r="W166" s="49">
        <v>0</v>
      </c>
      <c r="X166" s="48"/>
      <c r="Y166" s="48"/>
      <c r="Z166" s="48"/>
      <c r="AA166" s="29">
        <f t="shared" si="29"/>
        <v>0</v>
      </c>
      <c r="AB166" s="48">
        <f t="shared" si="33"/>
        <v>0</v>
      </c>
      <c r="AC166" s="49">
        <f t="shared" si="33"/>
        <v>0</v>
      </c>
      <c r="AD166" s="50">
        <f t="shared" si="33"/>
        <v>0</v>
      </c>
      <c r="AE166" s="49">
        <f t="shared" si="30"/>
        <v>0</v>
      </c>
      <c r="AF166" s="48"/>
      <c r="AG166" s="49"/>
      <c r="AH166" s="50"/>
      <c r="AI166" s="49"/>
      <c r="AJ166" s="49"/>
      <c r="AM166" s="35"/>
      <c r="AN166" s="35"/>
      <c r="AO166" s="12"/>
      <c r="AQ166" s="9"/>
    </row>
    <row r="167" spans="1:43" ht="19.899999999999999" customHeight="1" x14ac:dyDescent="0.2">
      <c r="A167" s="40"/>
      <c r="B167" s="47" t="s">
        <v>43</v>
      </c>
      <c r="C167" s="48">
        <v>0</v>
      </c>
      <c r="D167" s="48"/>
      <c r="E167" s="48">
        <v>0</v>
      </c>
      <c r="F167" s="48">
        <v>0</v>
      </c>
      <c r="G167" s="49">
        <f t="shared" si="31"/>
        <v>0</v>
      </c>
      <c r="H167" s="49"/>
      <c r="I167" s="49">
        <f>F167-E167</f>
        <v>0</v>
      </c>
      <c r="J167" s="49"/>
      <c r="K167" s="49">
        <f t="shared" si="32"/>
        <v>0</v>
      </c>
      <c r="L167" s="48"/>
      <c r="M167" s="48"/>
      <c r="N167" s="48"/>
      <c r="O167" s="49">
        <f t="shared" si="28"/>
        <v>0</v>
      </c>
      <c r="P167" s="48">
        <v>0</v>
      </c>
      <c r="Q167" s="48">
        <v>0</v>
      </c>
      <c r="R167" s="48">
        <v>0</v>
      </c>
      <c r="S167" s="49">
        <v>0</v>
      </c>
      <c r="T167" s="48"/>
      <c r="U167" s="48"/>
      <c r="V167" s="48"/>
      <c r="W167" s="49">
        <v>0</v>
      </c>
      <c r="X167" s="48"/>
      <c r="Y167" s="48"/>
      <c r="Z167" s="48"/>
      <c r="AA167" s="29">
        <f t="shared" si="29"/>
        <v>0</v>
      </c>
      <c r="AB167" s="48">
        <f t="shared" ref="AB167:AD168" si="34">X167+H167-L167-(T167-AF167)</f>
        <v>0</v>
      </c>
      <c r="AC167" s="49">
        <f t="shared" si="34"/>
        <v>0</v>
      </c>
      <c r="AD167" s="50">
        <f t="shared" si="34"/>
        <v>0</v>
      </c>
      <c r="AE167" s="49">
        <f t="shared" si="30"/>
        <v>0</v>
      </c>
      <c r="AF167" s="48"/>
      <c r="AG167" s="49"/>
      <c r="AH167" s="50"/>
      <c r="AI167" s="49"/>
      <c r="AJ167" s="49"/>
      <c r="AM167" s="35"/>
      <c r="AN167" s="35"/>
      <c r="AO167" s="12"/>
      <c r="AQ167" s="9"/>
    </row>
    <row r="168" spans="1:43" ht="19.899999999999999" customHeight="1" x14ac:dyDescent="0.2">
      <c r="A168" s="40"/>
      <c r="B168" s="47" t="s">
        <v>44</v>
      </c>
      <c r="C168" s="48">
        <v>7492.4349600000032</v>
      </c>
      <c r="D168" s="48">
        <v>214.17960999999997</v>
      </c>
      <c r="E168" s="48">
        <v>214.17960999999997</v>
      </c>
      <c r="F168" s="48">
        <v>214.17960999999997</v>
      </c>
      <c r="G168" s="49">
        <f t="shared" si="31"/>
        <v>0</v>
      </c>
      <c r="H168" s="49"/>
      <c r="I168" s="49">
        <f>F168-E168</f>
        <v>0</v>
      </c>
      <c r="J168" s="49"/>
      <c r="K168" s="49">
        <f t="shared" si="32"/>
        <v>0</v>
      </c>
      <c r="L168" s="48"/>
      <c r="M168" s="48"/>
      <c r="N168" s="48"/>
      <c r="O168" s="49">
        <f t="shared" si="28"/>
        <v>6962.7123481841645</v>
      </c>
      <c r="P168" s="48">
        <v>0</v>
      </c>
      <c r="Q168" s="48">
        <v>6962.7123481841645</v>
      </c>
      <c r="R168" s="48">
        <v>0</v>
      </c>
      <c r="S168" s="49">
        <f>T168+U168+V168</f>
        <v>0</v>
      </c>
      <c r="T168" s="48">
        <f>T164-SUM(T165:T167)</f>
        <v>0</v>
      </c>
      <c r="U168" s="48">
        <f>U164-SUM(U165:U167)</f>
        <v>0</v>
      </c>
      <c r="V168" s="48">
        <f>V164-SUM(V165:V167)</f>
        <v>0</v>
      </c>
      <c r="W168" s="49">
        <f>X168+Y168+Z168</f>
        <v>0</v>
      </c>
      <c r="X168" s="48">
        <f>X164-SUM(X165:X167)</f>
        <v>0</v>
      </c>
      <c r="Y168" s="48">
        <f>Y164-SUM(Y165:Y167)</f>
        <v>0</v>
      </c>
      <c r="Z168" s="48">
        <f>Z164-SUM(Z165:Z167)</f>
        <v>0</v>
      </c>
      <c r="AA168" s="29">
        <f t="shared" si="29"/>
        <v>0</v>
      </c>
      <c r="AB168" s="48">
        <f t="shared" si="34"/>
        <v>0</v>
      </c>
      <c r="AC168" s="49">
        <f t="shared" si="34"/>
        <v>0</v>
      </c>
      <c r="AD168" s="50">
        <f t="shared" si="34"/>
        <v>0</v>
      </c>
      <c r="AE168" s="49">
        <f t="shared" si="30"/>
        <v>0</v>
      </c>
      <c r="AF168" s="48"/>
      <c r="AG168" s="49"/>
      <c r="AH168" s="50"/>
      <c r="AI168" s="49"/>
      <c r="AJ168" s="49"/>
      <c r="AM168" s="35"/>
      <c r="AN168" s="35"/>
      <c r="AO168" s="12"/>
      <c r="AQ168" s="9"/>
    </row>
    <row r="169" spans="1:43" s="66" customFormat="1" ht="57.6" customHeight="1" x14ac:dyDescent="0.25">
      <c r="A169" s="63"/>
      <c r="B169" s="38" t="s">
        <v>80</v>
      </c>
      <c r="C169" s="39">
        <f t="shared" ref="C169:F170" si="35">C170</f>
        <v>133969.80000000002</v>
      </c>
      <c r="D169" s="39">
        <f t="shared" si="35"/>
        <v>0</v>
      </c>
      <c r="E169" s="39">
        <f t="shared" si="35"/>
        <v>0</v>
      </c>
      <c r="F169" s="39">
        <f t="shared" si="35"/>
        <v>0</v>
      </c>
      <c r="G169" s="39">
        <f>G170</f>
        <v>0</v>
      </c>
      <c r="H169" s="64">
        <f t="shared" ref="H169:AH170" si="36">H170</f>
        <v>0</v>
      </c>
      <c r="I169" s="64">
        <f t="shared" si="36"/>
        <v>0</v>
      </c>
      <c r="J169" s="64">
        <f t="shared" si="36"/>
        <v>0</v>
      </c>
      <c r="K169" s="39">
        <f t="shared" si="36"/>
        <v>0</v>
      </c>
      <c r="L169" s="64">
        <f t="shared" si="36"/>
        <v>0</v>
      </c>
      <c r="M169" s="64">
        <f t="shared" si="36"/>
        <v>0</v>
      </c>
      <c r="N169" s="64">
        <f t="shared" si="36"/>
        <v>0</v>
      </c>
      <c r="O169" s="39">
        <f t="shared" si="36"/>
        <v>75970.899999999994</v>
      </c>
      <c r="P169" s="64">
        <f t="shared" si="36"/>
        <v>58307.199999999997</v>
      </c>
      <c r="Q169" s="64">
        <f t="shared" si="36"/>
        <v>17663.7</v>
      </c>
      <c r="R169" s="64">
        <f t="shared" si="36"/>
        <v>0</v>
      </c>
      <c r="S169" s="39">
        <f t="shared" si="36"/>
        <v>0</v>
      </c>
      <c r="T169" s="64">
        <f t="shared" si="36"/>
        <v>0</v>
      </c>
      <c r="U169" s="64">
        <f t="shared" si="36"/>
        <v>0</v>
      </c>
      <c r="V169" s="64">
        <f t="shared" si="36"/>
        <v>0</v>
      </c>
      <c r="W169" s="39">
        <f t="shared" si="36"/>
        <v>0</v>
      </c>
      <c r="X169" s="64">
        <f t="shared" si="36"/>
        <v>0</v>
      </c>
      <c r="Y169" s="64">
        <f t="shared" si="36"/>
        <v>0</v>
      </c>
      <c r="Z169" s="64">
        <f t="shared" si="36"/>
        <v>0</v>
      </c>
      <c r="AA169" s="39">
        <f t="shared" si="36"/>
        <v>0</v>
      </c>
      <c r="AB169" s="64">
        <f t="shared" si="36"/>
        <v>0</v>
      </c>
      <c r="AC169" s="39">
        <f t="shared" si="36"/>
        <v>0</v>
      </c>
      <c r="AD169" s="65">
        <f t="shared" si="36"/>
        <v>0</v>
      </c>
      <c r="AE169" s="39">
        <f t="shared" si="36"/>
        <v>0</v>
      </c>
      <c r="AF169" s="64">
        <f t="shared" si="36"/>
        <v>0</v>
      </c>
      <c r="AG169" s="39">
        <f t="shared" si="36"/>
        <v>0</v>
      </c>
      <c r="AH169" s="65">
        <f t="shared" si="36"/>
        <v>0</v>
      </c>
      <c r="AI169" s="39"/>
      <c r="AJ169" s="39"/>
      <c r="AL169" s="67"/>
      <c r="AM169" s="68"/>
      <c r="AN169" s="68"/>
      <c r="AO169" s="67"/>
      <c r="AQ169" s="9"/>
    </row>
    <row r="170" spans="1:43" s="66" customFormat="1" ht="57.6" customHeight="1" x14ac:dyDescent="0.25">
      <c r="A170" s="63"/>
      <c r="B170" s="69" t="s">
        <v>81</v>
      </c>
      <c r="C170" s="39">
        <f t="shared" si="35"/>
        <v>133969.80000000002</v>
      </c>
      <c r="D170" s="39">
        <f t="shared" si="35"/>
        <v>0</v>
      </c>
      <c r="E170" s="39">
        <f t="shared" si="35"/>
        <v>0</v>
      </c>
      <c r="F170" s="39">
        <f t="shared" si="35"/>
        <v>0</v>
      </c>
      <c r="G170" s="39">
        <f>G171</f>
        <v>0</v>
      </c>
      <c r="H170" s="64">
        <f t="shared" si="36"/>
        <v>0</v>
      </c>
      <c r="I170" s="64">
        <f t="shared" si="36"/>
        <v>0</v>
      </c>
      <c r="J170" s="64">
        <f t="shared" si="36"/>
        <v>0</v>
      </c>
      <c r="K170" s="39">
        <f t="shared" si="36"/>
        <v>0</v>
      </c>
      <c r="L170" s="64">
        <f t="shared" si="36"/>
        <v>0</v>
      </c>
      <c r="M170" s="64">
        <f t="shared" si="36"/>
        <v>0</v>
      </c>
      <c r="N170" s="64">
        <f t="shared" si="36"/>
        <v>0</v>
      </c>
      <c r="O170" s="39">
        <f t="shared" si="36"/>
        <v>75970.899999999994</v>
      </c>
      <c r="P170" s="64">
        <f t="shared" si="36"/>
        <v>58307.199999999997</v>
      </c>
      <c r="Q170" s="64">
        <f t="shared" si="36"/>
        <v>17663.7</v>
      </c>
      <c r="R170" s="64">
        <f t="shared" si="36"/>
        <v>0</v>
      </c>
      <c r="S170" s="39">
        <f t="shared" si="36"/>
        <v>0</v>
      </c>
      <c r="T170" s="64">
        <f t="shared" si="36"/>
        <v>0</v>
      </c>
      <c r="U170" s="64">
        <f t="shared" si="36"/>
        <v>0</v>
      </c>
      <c r="V170" s="64">
        <f t="shared" si="36"/>
        <v>0</v>
      </c>
      <c r="W170" s="39">
        <f t="shared" si="36"/>
        <v>0</v>
      </c>
      <c r="X170" s="64">
        <f t="shared" si="36"/>
        <v>0</v>
      </c>
      <c r="Y170" s="64">
        <f t="shared" si="36"/>
        <v>0</v>
      </c>
      <c r="Z170" s="64">
        <f t="shared" si="36"/>
        <v>0</v>
      </c>
      <c r="AA170" s="39">
        <f t="shared" si="36"/>
        <v>0</v>
      </c>
      <c r="AB170" s="64">
        <f t="shared" si="36"/>
        <v>0</v>
      </c>
      <c r="AC170" s="39">
        <f t="shared" si="36"/>
        <v>0</v>
      </c>
      <c r="AD170" s="65">
        <f t="shared" si="36"/>
        <v>0</v>
      </c>
      <c r="AE170" s="39">
        <f t="shared" si="36"/>
        <v>0</v>
      </c>
      <c r="AF170" s="64">
        <f t="shared" si="36"/>
        <v>0</v>
      </c>
      <c r="AG170" s="39">
        <f t="shared" si="36"/>
        <v>0</v>
      </c>
      <c r="AH170" s="65">
        <f t="shared" si="36"/>
        <v>0</v>
      </c>
      <c r="AI170" s="39"/>
      <c r="AJ170" s="39"/>
      <c r="AL170" s="67"/>
      <c r="AM170" s="68"/>
      <c r="AN170" s="68"/>
      <c r="AO170" s="67"/>
      <c r="AQ170" s="9"/>
    </row>
    <row r="171" spans="1:43" ht="68.45" customHeight="1" x14ac:dyDescent="0.2">
      <c r="A171" s="40">
        <v>33</v>
      </c>
      <c r="B171" s="70" t="s">
        <v>82</v>
      </c>
      <c r="C171" s="42">
        <v>133969.80000000002</v>
      </c>
      <c r="D171" s="42">
        <f>SUM(D172:D175)</f>
        <v>0</v>
      </c>
      <c r="E171" s="42">
        <v>0</v>
      </c>
      <c r="F171" s="42">
        <v>0</v>
      </c>
      <c r="G171" s="46"/>
      <c r="H171" s="54"/>
      <c r="I171" s="54"/>
      <c r="J171" s="54"/>
      <c r="K171" s="46"/>
      <c r="L171" s="54"/>
      <c r="M171" s="54"/>
      <c r="N171" s="54"/>
      <c r="O171" s="46">
        <f>P171+Q171+R171</f>
        <v>75970.899999999994</v>
      </c>
      <c r="P171" s="54">
        <v>58307.199999999997</v>
      </c>
      <c r="Q171" s="54">
        <v>17663.7</v>
      </c>
      <c r="R171" s="54">
        <v>0</v>
      </c>
      <c r="S171" s="49">
        <f>T171+U171+V171</f>
        <v>0</v>
      </c>
      <c r="T171" s="48">
        <v>0</v>
      </c>
      <c r="U171" s="48">
        <v>0</v>
      </c>
      <c r="V171" s="48">
        <v>0</v>
      </c>
      <c r="W171" s="46">
        <f>X171+Y171+Z171</f>
        <v>0</v>
      </c>
      <c r="X171" s="54">
        <v>0</v>
      </c>
      <c r="Y171" s="54">
        <v>0</v>
      </c>
      <c r="Z171" s="54">
        <v>0</v>
      </c>
      <c r="AA171" s="29">
        <f>AB171+AC171+AD171</f>
        <v>0</v>
      </c>
      <c r="AB171" s="48">
        <f t="shared" ref="AB171:AD175" si="37">X171+H171-L171-(T171-AF171)</f>
        <v>0</v>
      </c>
      <c r="AC171" s="49">
        <f t="shared" si="37"/>
        <v>0</v>
      </c>
      <c r="AD171" s="50">
        <f t="shared" si="37"/>
        <v>0</v>
      </c>
      <c r="AE171" s="46">
        <f>AF171+AG171+AH171</f>
        <v>0</v>
      </c>
      <c r="AF171" s="54"/>
      <c r="AG171" s="46"/>
      <c r="AH171" s="55"/>
      <c r="AI171" s="46"/>
      <c r="AJ171" s="46"/>
      <c r="AM171" s="35"/>
      <c r="AN171" s="35"/>
      <c r="AO171" s="12"/>
      <c r="AQ171" s="9"/>
    </row>
    <row r="172" spans="1:43" ht="19.899999999999999" customHeight="1" x14ac:dyDescent="0.2">
      <c r="A172" s="40"/>
      <c r="B172" s="47" t="s">
        <v>41</v>
      </c>
      <c r="C172" s="48">
        <v>0</v>
      </c>
      <c r="D172" s="48">
        <f>C172</f>
        <v>0</v>
      </c>
      <c r="E172" s="48">
        <v>0</v>
      </c>
      <c r="F172" s="48">
        <v>0</v>
      </c>
      <c r="G172" s="49">
        <f>H172+I172+J172</f>
        <v>0</v>
      </c>
      <c r="H172" s="49"/>
      <c r="I172" s="49">
        <f>F172-E172</f>
        <v>0</v>
      </c>
      <c r="J172" s="49"/>
      <c r="K172" s="49">
        <f>L172+M172+N172</f>
        <v>0</v>
      </c>
      <c r="L172" s="48"/>
      <c r="M172" s="48"/>
      <c r="N172" s="48"/>
      <c r="O172" s="49">
        <f>P172+Q172+R172</f>
        <v>0</v>
      </c>
      <c r="P172" s="48">
        <v>0</v>
      </c>
      <c r="Q172" s="48">
        <v>0</v>
      </c>
      <c r="R172" s="48">
        <v>0</v>
      </c>
      <c r="S172" s="49">
        <v>0</v>
      </c>
      <c r="T172" s="48"/>
      <c r="U172" s="48"/>
      <c r="V172" s="48"/>
      <c r="W172" s="49">
        <v>0</v>
      </c>
      <c r="X172" s="48"/>
      <c r="Y172" s="48"/>
      <c r="Z172" s="48"/>
      <c r="AA172" s="29">
        <f>AB172+AC172+AD172</f>
        <v>0</v>
      </c>
      <c r="AB172" s="48">
        <f t="shared" si="37"/>
        <v>0</v>
      </c>
      <c r="AC172" s="49">
        <f t="shared" si="37"/>
        <v>0</v>
      </c>
      <c r="AD172" s="50">
        <f t="shared" si="37"/>
        <v>0</v>
      </c>
      <c r="AE172" s="49">
        <f>AF172+AG172+AH172</f>
        <v>0</v>
      </c>
      <c r="AF172" s="48"/>
      <c r="AG172" s="49"/>
      <c r="AH172" s="50"/>
      <c r="AI172" s="49"/>
      <c r="AJ172" s="49"/>
      <c r="AM172" s="35"/>
      <c r="AN172" s="35"/>
      <c r="AO172" s="12"/>
      <c r="AQ172" s="9"/>
    </row>
    <row r="173" spans="1:43" ht="19.899999999999999" customHeight="1" x14ac:dyDescent="0.2">
      <c r="A173" s="40"/>
      <c r="B173" s="47" t="s">
        <v>42</v>
      </c>
      <c r="C173" s="48">
        <v>127887.57</v>
      </c>
      <c r="D173" s="48"/>
      <c r="E173" s="48">
        <v>0</v>
      </c>
      <c r="F173" s="48">
        <v>0</v>
      </c>
      <c r="G173" s="49">
        <f>H173+I173+J173</f>
        <v>0</v>
      </c>
      <c r="H173" s="49"/>
      <c r="I173" s="49">
        <f>F173-E173</f>
        <v>0</v>
      </c>
      <c r="J173" s="49"/>
      <c r="K173" s="49">
        <f>L173+M173+N173</f>
        <v>0</v>
      </c>
      <c r="L173" s="48"/>
      <c r="M173" s="48"/>
      <c r="N173" s="48"/>
      <c r="O173" s="49">
        <f>P173+Q173+R173</f>
        <v>72556.539999999994</v>
      </c>
      <c r="P173" s="48">
        <v>58307.199999999997</v>
      </c>
      <c r="Q173" s="48">
        <v>14249.34</v>
      </c>
      <c r="R173" s="48">
        <v>0</v>
      </c>
      <c r="S173" s="49">
        <v>0</v>
      </c>
      <c r="T173" s="48"/>
      <c r="U173" s="48"/>
      <c r="V173" s="48"/>
      <c r="W173" s="49">
        <v>0</v>
      </c>
      <c r="X173" s="48"/>
      <c r="Y173" s="48"/>
      <c r="Z173" s="48"/>
      <c r="AA173" s="29">
        <f>AB173+AC173+AD173</f>
        <v>0</v>
      </c>
      <c r="AB173" s="48">
        <f t="shared" si="37"/>
        <v>0</v>
      </c>
      <c r="AC173" s="49">
        <f t="shared" si="37"/>
        <v>0</v>
      </c>
      <c r="AD173" s="50">
        <f t="shared" si="37"/>
        <v>0</v>
      </c>
      <c r="AE173" s="49">
        <f>AF173+AG173+AH173</f>
        <v>0</v>
      </c>
      <c r="AF173" s="48"/>
      <c r="AG173" s="49"/>
      <c r="AH173" s="50"/>
      <c r="AI173" s="49"/>
      <c r="AJ173" s="49"/>
      <c r="AM173" s="35"/>
      <c r="AN173" s="35"/>
      <c r="AO173" s="12"/>
      <c r="AQ173" s="9"/>
    </row>
    <row r="174" spans="1:43" ht="19.899999999999999" customHeight="1" x14ac:dyDescent="0.2">
      <c r="A174" s="40"/>
      <c r="B174" s="47" t="s">
        <v>43</v>
      </c>
      <c r="C174" s="48">
        <v>0</v>
      </c>
      <c r="D174" s="48"/>
      <c r="E174" s="48">
        <v>0</v>
      </c>
      <c r="F174" s="48">
        <v>0</v>
      </c>
      <c r="G174" s="49">
        <f>H174+I174+J174</f>
        <v>0</v>
      </c>
      <c r="H174" s="49"/>
      <c r="I174" s="49">
        <f>F174-E174</f>
        <v>0</v>
      </c>
      <c r="J174" s="49"/>
      <c r="K174" s="49">
        <f>L174+M174+N174</f>
        <v>0</v>
      </c>
      <c r="L174" s="48"/>
      <c r="M174" s="48"/>
      <c r="N174" s="48"/>
      <c r="O174" s="49">
        <f>P174+Q174+R174</f>
        <v>0</v>
      </c>
      <c r="P174" s="48">
        <v>0</v>
      </c>
      <c r="Q174" s="48">
        <v>0</v>
      </c>
      <c r="R174" s="48">
        <v>0</v>
      </c>
      <c r="S174" s="49">
        <v>0</v>
      </c>
      <c r="T174" s="48"/>
      <c r="U174" s="48"/>
      <c r="V174" s="48"/>
      <c r="W174" s="49">
        <v>0</v>
      </c>
      <c r="X174" s="48"/>
      <c r="Y174" s="48"/>
      <c r="Z174" s="48"/>
      <c r="AA174" s="29">
        <f>AB174+AC174+AD174</f>
        <v>0</v>
      </c>
      <c r="AB174" s="48">
        <f t="shared" si="37"/>
        <v>0</v>
      </c>
      <c r="AC174" s="49">
        <f t="shared" si="37"/>
        <v>0</v>
      </c>
      <c r="AD174" s="50">
        <f t="shared" si="37"/>
        <v>0</v>
      </c>
      <c r="AE174" s="49">
        <f>AF174+AG174+AH174</f>
        <v>0</v>
      </c>
      <c r="AF174" s="48"/>
      <c r="AG174" s="49"/>
      <c r="AH174" s="50"/>
      <c r="AI174" s="49"/>
      <c r="AJ174" s="49"/>
      <c r="AM174" s="35"/>
      <c r="AN174" s="35"/>
      <c r="AO174" s="12"/>
      <c r="AQ174" s="9"/>
    </row>
    <row r="175" spans="1:43" ht="19.899999999999999" customHeight="1" x14ac:dyDescent="0.2">
      <c r="A175" s="40"/>
      <c r="B175" s="47" t="s">
        <v>44</v>
      </c>
      <c r="C175" s="48">
        <v>6082.23</v>
      </c>
      <c r="D175" s="48"/>
      <c r="E175" s="48">
        <v>0</v>
      </c>
      <c r="F175" s="48">
        <v>0</v>
      </c>
      <c r="G175" s="49">
        <f>H175+I175+J175</f>
        <v>0</v>
      </c>
      <c r="H175" s="49"/>
      <c r="I175" s="49">
        <f>F175-E175</f>
        <v>0</v>
      </c>
      <c r="J175" s="49"/>
      <c r="K175" s="49">
        <f>L175+M175+N175</f>
        <v>0</v>
      </c>
      <c r="L175" s="48"/>
      <c r="M175" s="48"/>
      <c r="N175" s="48"/>
      <c r="O175" s="49">
        <f>P175+Q175+R175</f>
        <v>3414.3599999999997</v>
      </c>
      <c r="P175" s="48">
        <v>0</v>
      </c>
      <c r="Q175" s="48">
        <v>3414.3599999999997</v>
      </c>
      <c r="R175" s="48">
        <v>0</v>
      </c>
      <c r="S175" s="49">
        <f>T175+U175+V175</f>
        <v>0</v>
      </c>
      <c r="T175" s="48">
        <f>T171-SUM(T172:T174)</f>
        <v>0</v>
      </c>
      <c r="U175" s="48">
        <f>U171-SUM(U172:U174)</f>
        <v>0</v>
      </c>
      <c r="V175" s="48">
        <f>V171-SUM(V172:V174)</f>
        <v>0</v>
      </c>
      <c r="W175" s="49">
        <f>X175+Y175+Z175</f>
        <v>0</v>
      </c>
      <c r="X175" s="48">
        <f>X171-SUM(X172:X174)</f>
        <v>0</v>
      </c>
      <c r="Y175" s="48">
        <f>Y171-SUM(Y172:Y174)</f>
        <v>0</v>
      </c>
      <c r="Z175" s="48">
        <f>Z171-SUM(Z172:Z174)</f>
        <v>0</v>
      </c>
      <c r="AA175" s="29">
        <f>AB175+AC175+AD175</f>
        <v>0</v>
      </c>
      <c r="AB175" s="48">
        <f t="shared" si="37"/>
        <v>0</v>
      </c>
      <c r="AC175" s="49">
        <f t="shared" si="37"/>
        <v>0</v>
      </c>
      <c r="AD175" s="50">
        <f t="shared" si="37"/>
        <v>0</v>
      </c>
      <c r="AE175" s="49">
        <f>AF175+AG175+AH175</f>
        <v>0</v>
      </c>
      <c r="AF175" s="48"/>
      <c r="AG175" s="49"/>
      <c r="AH175" s="50"/>
      <c r="AI175" s="49"/>
      <c r="AJ175" s="49"/>
      <c r="AM175" s="35"/>
      <c r="AN175" s="35"/>
      <c r="AO175" s="12"/>
      <c r="AQ175" s="9"/>
    </row>
    <row r="176" spans="1:43" ht="30" customHeight="1" x14ac:dyDescent="0.2">
      <c r="A176" s="26"/>
      <c r="B176" s="36" t="s">
        <v>83</v>
      </c>
      <c r="C176" s="29">
        <f>C177</f>
        <v>1380055.4429600004</v>
      </c>
      <c r="D176" s="29">
        <f t="shared" ref="C176:F178" si="38">D177</f>
        <v>51402.448730000004</v>
      </c>
      <c r="E176" s="29">
        <f t="shared" si="38"/>
        <v>81878.121019999991</v>
      </c>
      <c r="F176" s="29">
        <f t="shared" si="38"/>
        <v>81615.764599999995</v>
      </c>
      <c r="G176" s="29">
        <f>G177</f>
        <v>2.0830000000000001E-2</v>
      </c>
      <c r="H176" s="29">
        <f t="shared" ref="H176:AI178" si="39">H177</f>
        <v>0</v>
      </c>
      <c r="I176" s="29">
        <f t="shared" si="39"/>
        <v>2.0830000000000001E-2</v>
      </c>
      <c r="J176" s="29">
        <f t="shared" si="39"/>
        <v>0</v>
      </c>
      <c r="K176" s="29">
        <f t="shared" si="39"/>
        <v>262.37725</v>
      </c>
      <c r="L176" s="29">
        <f t="shared" si="39"/>
        <v>0</v>
      </c>
      <c r="M176" s="29">
        <f t="shared" si="39"/>
        <v>262.37725</v>
      </c>
      <c r="N176" s="29">
        <f t="shared" si="39"/>
        <v>0</v>
      </c>
      <c r="O176" s="29">
        <f t="shared" si="39"/>
        <v>120451.7</v>
      </c>
      <c r="P176" s="29">
        <f t="shared" si="39"/>
        <v>0</v>
      </c>
      <c r="Q176" s="29">
        <f t="shared" si="39"/>
        <v>120451.7</v>
      </c>
      <c r="R176" s="29">
        <f t="shared" si="39"/>
        <v>0</v>
      </c>
      <c r="S176" s="29">
        <f t="shared" si="39"/>
        <v>18756.72637</v>
      </c>
      <c r="T176" s="29">
        <f t="shared" si="39"/>
        <v>0</v>
      </c>
      <c r="U176" s="29">
        <f t="shared" si="39"/>
        <v>18756.72637</v>
      </c>
      <c r="V176" s="29">
        <f t="shared" si="39"/>
        <v>0</v>
      </c>
      <c r="W176" s="29">
        <f t="shared" si="39"/>
        <v>20832.70392</v>
      </c>
      <c r="X176" s="29">
        <f t="shared" si="39"/>
        <v>0</v>
      </c>
      <c r="Y176" s="29">
        <f t="shared" si="39"/>
        <v>20832.70392</v>
      </c>
      <c r="Z176" s="29">
        <f t="shared" si="39"/>
        <v>0</v>
      </c>
      <c r="AA176" s="29">
        <f t="shared" si="39"/>
        <v>1985.0262699999998</v>
      </c>
      <c r="AB176" s="29">
        <f t="shared" si="39"/>
        <v>0</v>
      </c>
      <c r="AC176" s="29">
        <f t="shared" si="39"/>
        <v>1985.0262699999998</v>
      </c>
      <c r="AD176" s="29">
        <f t="shared" si="39"/>
        <v>0</v>
      </c>
      <c r="AE176" s="29">
        <f t="shared" si="39"/>
        <v>171.40513999999999</v>
      </c>
      <c r="AF176" s="29">
        <f t="shared" si="39"/>
        <v>0</v>
      </c>
      <c r="AG176" s="29">
        <f t="shared" si="39"/>
        <v>171.40513999999999</v>
      </c>
      <c r="AH176" s="29">
        <f t="shared" si="39"/>
        <v>0</v>
      </c>
      <c r="AI176" s="29">
        <f t="shared" si="39"/>
        <v>0</v>
      </c>
      <c r="AJ176" s="29"/>
      <c r="AL176" s="12">
        <f>G176+W176-K176-S176-(AA176-AE176)</f>
        <v>0</v>
      </c>
      <c r="AM176" s="35">
        <f>G176+W176-K176-S176</f>
        <v>1813.6211299999995</v>
      </c>
      <c r="AN176" s="35">
        <f>AA176-AE176</f>
        <v>1813.6211299999998</v>
      </c>
      <c r="AO176" s="12">
        <f>AM176-AN176</f>
        <v>0</v>
      </c>
      <c r="AQ176" s="9"/>
    </row>
    <row r="177" spans="1:43" ht="30.6" customHeight="1" x14ac:dyDescent="0.2">
      <c r="A177" s="26"/>
      <c r="B177" s="37" t="s">
        <v>84</v>
      </c>
      <c r="C177" s="29">
        <f t="shared" si="38"/>
        <v>1380055.4429600004</v>
      </c>
      <c r="D177" s="29">
        <f t="shared" si="38"/>
        <v>51402.448730000004</v>
      </c>
      <c r="E177" s="29">
        <f t="shared" si="38"/>
        <v>81878.121019999991</v>
      </c>
      <c r="F177" s="29">
        <f t="shared" si="38"/>
        <v>81615.764599999995</v>
      </c>
      <c r="G177" s="29">
        <f>G178</f>
        <v>2.0830000000000001E-2</v>
      </c>
      <c r="H177" s="29">
        <f t="shared" si="39"/>
        <v>0</v>
      </c>
      <c r="I177" s="29">
        <f t="shared" si="39"/>
        <v>2.0830000000000001E-2</v>
      </c>
      <c r="J177" s="29">
        <f t="shared" si="39"/>
        <v>0</v>
      </c>
      <c r="K177" s="29">
        <f t="shared" si="39"/>
        <v>262.37725</v>
      </c>
      <c r="L177" s="29">
        <f t="shared" si="39"/>
        <v>0</v>
      </c>
      <c r="M177" s="29">
        <f t="shared" si="39"/>
        <v>262.37725</v>
      </c>
      <c r="N177" s="29">
        <f t="shared" si="39"/>
        <v>0</v>
      </c>
      <c r="O177" s="29">
        <f t="shared" si="39"/>
        <v>120451.7</v>
      </c>
      <c r="P177" s="29">
        <f t="shared" si="39"/>
        <v>0</v>
      </c>
      <c r="Q177" s="29">
        <f t="shared" si="39"/>
        <v>120451.7</v>
      </c>
      <c r="R177" s="29">
        <f t="shared" si="39"/>
        <v>0</v>
      </c>
      <c r="S177" s="29">
        <f t="shared" si="39"/>
        <v>18756.72637</v>
      </c>
      <c r="T177" s="29">
        <f t="shared" si="39"/>
        <v>0</v>
      </c>
      <c r="U177" s="29">
        <f t="shared" si="39"/>
        <v>18756.72637</v>
      </c>
      <c r="V177" s="29">
        <f t="shared" si="39"/>
        <v>0</v>
      </c>
      <c r="W177" s="29">
        <f t="shared" si="39"/>
        <v>20832.70392</v>
      </c>
      <c r="X177" s="29">
        <f t="shared" si="39"/>
        <v>0</v>
      </c>
      <c r="Y177" s="29">
        <f t="shared" si="39"/>
        <v>20832.70392</v>
      </c>
      <c r="Z177" s="29">
        <f t="shared" si="39"/>
        <v>0</v>
      </c>
      <c r="AA177" s="29">
        <f t="shared" si="39"/>
        <v>1985.0262699999998</v>
      </c>
      <c r="AB177" s="29">
        <f t="shared" si="39"/>
        <v>0</v>
      </c>
      <c r="AC177" s="29">
        <f t="shared" si="39"/>
        <v>1985.0262699999998</v>
      </c>
      <c r="AD177" s="29">
        <f t="shared" si="39"/>
        <v>0</v>
      </c>
      <c r="AE177" s="29">
        <f t="shared" si="39"/>
        <v>171.40513999999999</v>
      </c>
      <c r="AF177" s="29">
        <f t="shared" si="39"/>
        <v>0</v>
      </c>
      <c r="AG177" s="29">
        <f t="shared" si="39"/>
        <v>171.40513999999999</v>
      </c>
      <c r="AH177" s="29">
        <f t="shared" si="39"/>
        <v>0</v>
      </c>
      <c r="AI177" s="29">
        <f t="shared" si="39"/>
        <v>0</v>
      </c>
      <c r="AJ177" s="29"/>
      <c r="AL177" s="12">
        <f>G177+W177-K177-S177-(AA177-AE177)</f>
        <v>0</v>
      </c>
      <c r="AM177" s="35">
        <f>G177+W177-K177-S177</f>
        <v>1813.6211299999995</v>
      </c>
      <c r="AN177" s="35">
        <f>AA177-AE177</f>
        <v>1813.6211299999998</v>
      </c>
      <c r="AO177" s="12">
        <f>AM177-AN177</f>
        <v>0</v>
      </c>
      <c r="AQ177" s="9"/>
    </row>
    <row r="178" spans="1:43" ht="45.6" customHeight="1" x14ac:dyDescent="0.2">
      <c r="A178" s="26"/>
      <c r="B178" s="38" t="s">
        <v>85</v>
      </c>
      <c r="C178" s="39">
        <f t="shared" si="38"/>
        <v>1380055.4429600004</v>
      </c>
      <c r="D178" s="39">
        <f t="shared" si="38"/>
        <v>51402.448730000004</v>
      </c>
      <c r="E178" s="39">
        <f t="shared" si="38"/>
        <v>81878.121019999991</v>
      </c>
      <c r="F178" s="39">
        <f t="shared" si="38"/>
        <v>81615.764599999995</v>
      </c>
      <c r="G178" s="39">
        <f>G179</f>
        <v>2.0830000000000001E-2</v>
      </c>
      <c r="H178" s="39">
        <f t="shared" si="39"/>
        <v>0</v>
      </c>
      <c r="I178" s="39">
        <f t="shared" si="39"/>
        <v>2.0830000000000001E-2</v>
      </c>
      <c r="J178" s="39">
        <f t="shared" si="39"/>
        <v>0</v>
      </c>
      <c r="K178" s="39">
        <f t="shared" si="39"/>
        <v>262.37725</v>
      </c>
      <c r="L178" s="39">
        <f t="shared" si="39"/>
        <v>0</v>
      </c>
      <c r="M178" s="39">
        <f t="shared" si="39"/>
        <v>262.37725</v>
      </c>
      <c r="N178" s="39">
        <f t="shared" si="39"/>
        <v>0</v>
      </c>
      <c r="O178" s="39">
        <f t="shared" si="39"/>
        <v>120451.7</v>
      </c>
      <c r="P178" s="39">
        <f t="shared" si="39"/>
        <v>0</v>
      </c>
      <c r="Q178" s="39">
        <f t="shared" si="39"/>
        <v>120451.7</v>
      </c>
      <c r="R178" s="39">
        <f t="shared" si="39"/>
        <v>0</v>
      </c>
      <c r="S178" s="39">
        <f t="shared" si="39"/>
        <v>18756.72637</v>
      </c>
      <c r="T178" s="39">
        <f t="shared" si="39"/>
        <v>0</v>
      </c>
      <c r="U178" s="39">
        <f t="shared" si="39"/>
        <v>18756.72637</v>
      </c>
      <c r="V178" s="39">
        <f t="shared" si="39"/>
        <v>0</v>
      </c>
      <c r="W178" s="39">
        <f t="shared" si="39"/>
        <v>20832.70392</v>
      </c>
      <c r="X178" s="39">
        <f t="shared" si="39"/>
        <v>0</v>
      </c>
      <c r="Y178" s="39">
        <f t="shared" si="39"/>
        <v>20832.70392</v>
      </c>
      <c r="Z178" s="39">
        <f t="shared" si="39"/>
        <v>0</v>
      </c>
      <c r="AA178" s="39">
        <f t="shared" si="39"/>
        <v>1985.0262699999998</v>
      </c>
      <c r="AB178" s="39">
        <f t="shared" si="39"/>
        <v>0</v>
      </c>
      <c r="AC178" s="39">
        <f t="shared" si="39"/>
        <v>1985.0262699999998</v>
      </c>
      <c r="AD178" s="39">
        <f t="shared" si="39"/>
        <v>0</v>
      </c>
      <c r="AE178" s="39">
        <f t="shared" si="39"/>
        <v>171.40513999999999</v>
      </c>
      <c r="AF178" s="39">
        <f t="shared" si="39"/>
        <v>0</v>
      </c>
      <c r="AG178" s="39">
        <f t="shared" si="39"/>
        <v>171.40513999999999</v>
      </c>
      <c r="AH178" s="39">
        <f t="shared" si="39"/>
        <v>0</v>
      </c>
      <c r="AI178" s="39">
        <f t="shared" si="39"/>
        <v>0</v>
      </c>
      <c r="AJ178" s="39"/>
      <c r="AL178" s="12">
        <f>G178+W178-K178-S178-(AA178-AE178)</f>
        <v>0</v>
      </c>
      <c r="AM178" s="35">
        <f>G178+W178-K178-S178</f>
        <v>1813.6211299999995</v>
      </c>
      <c r="AN178" s="35">
        <f>AA178-AE178</f>
        <v>1813.6211299999998</v>
      </c>
      <c r="AO178" s="12">
        <f>AM178-AN178</f>
        <v>0</v>
      </c>
      <c r="AQ178" s="9"/>
    </row>
    <row r="179" spans="1:43" ht="45.6" customHeight="1" x14ac:dyDescent="0.2">
      <c r="A179" s="26"/>
      <c r="B179" s="38" t="s">
        <v>86</v>
      </c>
      <c r="C179" s="39">
        <f>C180+C185+C190+C195+C200+C205+C210</f>
        <v>1380055.4429600004</v>
      </c>
      <c r="D179" s="39">
        <f t="shared" ref="D179:AI179" si="40">D180+D185+D190+D195+D200+D205+D210</f>
        <v>51402.448730000004</v>
      </c>
      <c r="E179" s="39">
        <f t="shared" si="40"/>
        <v>81878.121019999991</v>
      </c>
      <c r="F179" s="39">
        <f t="shared" si="40"/>
        <v>81615.764599999995</v>
      </c>
      <c r="G179" s="39">
        <f t="shared" si="40"/>
        <v>2.0830000000000001E-2</v>
      </c>
      <c r="H179" s="39">
        <f t="shared" si="40"/>
        <v>0</v>
      </c>
      <c r="I179" s="39">
        <f t="shared" si="40"/>
        <v>2.0830000000000001E-2</v>
      </c>
      <c r="J179" s="39">
        <f t="shared" si="40"/>
        <v>0</v>
      </c>
      <c r="K179" s="39">
        <f t="shared" si="40"/>
        <v>262.37725</v>
      </c>
      <c r="L179" s="39">
        <f t="shared" si="40"/>
        <v>0</v>
      </c>
      <c r="M179" s="39">
        <f t="shared" si="40"/>
        <v>262.37725</v>
      </c>
      <c r="N179" s="39">
        <f t="shared" si="40"/>
        <v>0</v>
      </c>
      <c r="O179" s="39">
        <f t="shared" si="40"/>
        <v>120451.7</v>
      </c>
      <c r="P179" s="39">
        <f t="shared" si="40"/>
        <v>0</v>
      </c>
      <c r="Q179" s="39">
        <f t="shared" si="40"/>
        <v>120451.7</v>
      </c>
      <c r="R179" s="39">
        <f t="shared" si="40"/>
        <v>0</v>
      </c>
      <c r="S179" s="39">
        <f t="shared" si="40"/>
        <v>18756.72637</v>
      </c>
      <c r="T179" s="39">
        <f t="shared" si="40"/>
        <v>0</v>
      </c>
      <c r="U179" s="39">
        <f t="shared" si="40"/>
        <v>18756.72637</v>
      </c>
      <c r="V179" s="39">
        <f t="shared" si="40"/>
        <v>0</v>
      </c>
      <c r="W179" s="39">
        <f t="shared" si="40"/>
        <v>20832.70392</v>
      </c>
      <c r="X179" s="39">
        <f t="shared" si="40"/>
        <v>0</v>
      </c>
      <c r="Y179" s="39">
        <f t="shared" si="40"/>
        <v>20832.70392</v>
      </c>
      <c r="Z179" s="39">
        <f t="shared" si="40"/>
        <v>0</v>
      </c>
      <c r="AA179" s="39">
        <f t="shared" si="40"/>
        <v>1985.0262699999998</v>
      </c>
      <c r="AB179" s="39">
        <f t="shared" si="40"/>
        <v>0</v>
      </c>
      <c r="AC179" s="39">
        <f t="shared" si="40"/>
        <v>1985.0262699999998</v>
      </c>
      <c r="AD179" s="39">
        <f t="shared" si="40"/>
        <v>0</v>
      </c>
      <c r="AE179" s="39">
        <f t="shared" si="40"/>
        <v>171.40513999999999</v>
      </c>
      <c r="AF179" s="39">
        <f t="shared" si="40"/>
        <v>0</v>
      </c>
      <c r="AG179" s="39">
        <f t="shared" si="40"/>
        <v>171.40513999999999</v>
      </c>
      <c r="AH179" s="39">
        <f t="shared" si="40"/>
        <v>0</v>
      </c>
      <c r="AI179" s="39">
        <f t="shared" si="40"/>
        <v>0</v>
      </c>
      <c r="AJ179" s="39"/>
      <c r="AM179" s="35"/>
      <c r="AN179" s="35"/>
      <c r="AO179" s="12"/>
      <c r="AQ179" s="9"/>
    </row>
    <row r="180" spans="1:43" s="51" customFormat="1" ht="138.6" customHeight="1" x14ac:dyDescent="0.2">
      <c r="A180" s="71">
        <v>34</v>
      </c>
      <c r="B180" s="60" t="s">
        <v>87</v>
      </c>
      <c r="C180" s="42">
        <v>925001.66248000029</v>
      </c>
      <c r="D180" s="42">
        <f>D181</f>
        <v>17351.876470000003</v>
      </c>
      <c r="E180" s="42">
        <v>46863.42497</v>
      </c>
      <c r="F180" s="42">
        <v>46601.047719999995</v>
      </c>
      <c r="G180" s="43">
        <f t="shared" ref="G180:G185" si="41">H180+I180+J180</f>
        <v>0</v>
      </c>
      <c r="H180" s="42"/>
      <c r="I180" s="42"/>
      <c r="J180" s="42"/>
      <c r="K180" s="43">
        <f t="shared" ref="K180:K185" si="42">L180+M180+N180</f>
        <v>262.37725</v>
      </c>
      <c r="L180" s="42"/>
      <c r="M180" s="42">
        <v>262.37725</v>
      </c>
      <c r="N180" s="42"/>
      <c r="O180" s="43">
        <f t="shared" ref="O180:O209" si="43">P180+Q180+R180</f>
        <v>66451.7</v>
      </c>
      <c r="P180" s="42">
        <v>0</v>
      </c>
      <c r="Q180" s="28">
        <v>66451.7</v>
      </c>
      <c r="R180" s="42">
        <v>0</v>
      </c>
      <c r="S180" s="29">
        <f>T180+U180+V180</f>
        <v>11773.02599</v>
      </c>
      <c r="T180" s="28">
        <v>0</v>
      </c>
      <c r="U180" s="28">
        <v>11773.02599</v>
      </c>
      <c r="V180" s="28">
        <v>0</v>
      </c>
      <c r="W180" s="43">
        <f>X180+Y180+Z180</f>
        <v>11863.998099999999</v>
      </c>
      <c r="X180" s="42">
        <v>0</v>
      </c>
      <c r="Y180" s="42">
        <v>11863.998099999999</v>
      </c>
      <c r="Z180" s="42">
        <v>0</v>
      </c>
      <c r="AA180" s="29">
        <f t="shared" ref="AA180:AA209" si="44">AB180+AC180+AD180</f>
        <v>0</v>
      </c>
      <c r="AB180" s="48">
        <f t="shared" ref="AB180:AD194" si="45">X180+H180-L180-(T180-AF180)</f>
        <v>0</v>
      </c>
      <c r="AC180" s="49">
        <f t="shared" si="45"/>
        <v>0</v>
      </c>
      <c r="AD180" s="50">
        <f t="shared" si="45"/>
        <v>0</v>
      </c>
      <c r="AE180" s="46">
        <f t="shared" ref="AE180:AE209" si="46">AF180+AG180+AH180</f>
        <v>171.40513999999999</v>
      </c>
      <c r="AF180" s="42"/>
      <c r="AG180" s="43">
        <v>171.40513999999999</v>
      </c>
      <c r="AH180" s="45"/>
      <c r="AI180" s="43"/>
      <c r="AJ180" s="43"/>
      <c r="AL180" s="52">
        <f>G180+W180-K180-S180-(AA180-AE180)</f>
        <v>-7.673861546209082E-13</v>
      </c>
      <c r="AM180" s="53">
        <f>G180+W180-K180-S180</f>
        <v>-171.40514000000076</v>
      </c>
      <c r="AN180" s="53">
        <f>AA180-AE180</f>
        <v>-171.40513999999999</v>
      </c>
      <c r="AO180" s="52">
        <f>AM180-AN180</f>
        <v>-7.673861546209082E-13</v>
      </c>
      <c r="AQ180" s="9"/>
    </row>
    <row r="181" spans="1:43" ht="19.899999999999999" customHeight="1" x14ac:dyDescent="0.2">
      <c r="A181" s="56"/>
      <c r="B181" s="47" t="s">
        <v>41</v>
      </c>
      <c r="C181" s="48">
        <v>17351.876470000003</v>
      </c>
      <c r="D181" s="48">
        <f>C181</f>
        <v>17351.876470000003</v>
      </c>
      <c r="E181" s="48">
        <v>17252.825220000002</v>
      </c>
      <c r="F181" s="48">
        <v>17252.825220000002</v>
      </c>
      <c r="G181" s="49">
        <f t="shared" si="41"/>
        <v>0</v>
      </c>
      <c r="H181" s="49"/>
      <c r="I181" s="49"/>
      <c r="J181" s="49"/>
      <c r="K181" s="49">
        <f t="shared" si="42"/>
        <v>0</v>
      </c>
      <c r="L181" s="48"/>
      <c r="M181" s="48">
        <f>E181-F181</f>
        <v>0</v>
      </c>
      <c r="N181" s="48"/>
      <c r="O181" s="49">
        <f t="shared" si="43"/>
        <v>99.051249999999996</v>
      </c>
      <c r="P181" s="48">
        <v>0</v>
      </c>
      <c r="Q181" s="48">
        <v>99.051249999999996</v>
      </c>
      <c r="R181" s="48">
        <v>0</v>
      </c>
      <c r="S181" s="49">
        <v>0</v>
      </c>
      <c r="T181" s="48"/>
      <c r="U181" s="48"/>
      <c r="V181" s="48"/>
      <c r="W181" s="49">
        <v>0</v>
      </c>
      <c r="X181" s="48"/>
      <c r="Y181" s="48"/>
      <c r="Z181" s="48"/>
      <c r="AA181" s="29">
        <f t="shared" si="44"/>
        <v>0</v>
      </c>
      <c r="AB181" s="48">
        <f t="shared" si="45"/>
        <v>0</v>
      </c>
      <c r="AC181" s="49">
        <f t="shared" si="45"/>
        <v>0</v>
      </c>
      <c r="AD181" s="50">
        <f t="shared" si="45"/>
        <v>0</v>
      </c>
      <c r="AE181" s="49">
        <f t="shared" si="46"/>
        <v>0</v>
      </c>
      <c r="AF181" s="48"/>
      <c r="AG181" s="49"/>
      <c r="AH181" s="50"/>
      <c r="AI181" s="49"/>
      <c r="AJ181" s="49"/>
      <c r="AM181" s="35"/>
      <c r="AN181" s="35"/>
      <c r="AO181" s="12"/>
      <c r="AQ181" s="9"/>
    </row>
    <row r="182" spans="1:43" ht="19.899999999999999" customHeight="1" x14ac:dyDescent="0.2">
      <c r="A182" s="56"/>
      <c r="B182" s="47" t="s">
        <v>42</v>
      </c>
      <c r="C182" s="48">
        <v>866538.92299999995</v>
      </c>
      <c r="D182" s="48"/>
      <c r="E182" s="48">
        <v>28305.788189999999</v>
      </c>
      <c r="F182" s="48">
        <v>28305.788189999999</v>
      </c>
      <c r="G182" s="49">
        <f t="shared" si="41"/>
        <v>0</v>
      </c>
      <c r="H182" s="49"/>
      <c r="I182" s="49"/>
      <c r="J182" s="49"/>
      <c r="K182" s="49">
        <f t="shared" si="42"/>
        <v>0</v>
      </c>
      <c r="L182" s="48"/>
      <c r="M182" s="48">
        <f>E182-F182</f>
        <v>0</v>
      </c>
      <c r="N182" s="48"/>
      <c r="O182" s="49">
        <f t="shared" si="43"/>
        <v>61049.086969999997</v>
      </c>
      <c r="P182" s="48">
        <v>0</v>
      </c>
      <c r="Q182" s="48">
        <v>61049.086969999997</v>
      </c>
      <c r="R182" s="48">
        <v>0</v>
      </c>
      <c r="S182" s="49">
        <v>11088.87573</v>
      </c>
      <c r="T182" s="48"/>
      <c r="U182" s="48">
        <v>11088.87573</v>
      </c>
      <c r="V182" s="48"/>
      <c r="W182" s="49">
        <v>11088.87573</v>
      </c>
      <c r="X182" s="48"/>
      <c r="Y182" s="48">
        <v>11088.87573</v>
      </c>
      <c r="Z182" s="48"/>
      <c r="AA182" s="29">
        <f t="shared" si="44"/>
        <v>0</v>
      </c>
      <c r="AB182" s="48">
        <f t="shared" si="45"/>
        <v>0</v>
      </c>
      <c r="AC182" s="49">
        <f t="shared" si="45"/>
        <v>0</v>
      </c>
      <c r="AD182" s="50">
        <f t="shared" si="45"/>
        <v>0</v>
      </c>
      <c r="AE182" s="49">
        <f t="shared" si="46"/>
        <v>0</v>
      </c>
      <c r="AF182" s="48"/>
      <c r="AG182" s="49"/>
      <c r="AH182" s="50"/>
      <c r="AI182" s="49"/>
      <c r="AJ182" s="49"/>
      <c r="AM182" s="35"/>
      <c r="AN182" s="35"/>
      <c r="AO182" s="12"/>
      <c r="AQ182" s="9"/>
    </row>
    <row r="183" spans="1:43" ht="19.899999999999999" customHeight="1" x14ac:dyDescent="0.2">
      <c r="A183" s="56"/>
      <c r="B183" s="47" t="s">
        <v>43</v>
      </c>
      <c r="C183" s="48">
        <v>0</v>
      </c>
      <c r="D183" s="48"/>
      <c r="E183" s="48">
        <v>0</v>
      </c>
      <c r="F183" s="48">
        <v>0</v>
      </c>
      <c r="G183" s="49">
        <f t="shared" si="41"/>
        <v>0</v>
      </c>
      <c r="H183" s="49"/>
      <c r="I183" s="49"/>
      <c r="J183" s="49"/>
      <c r="K183" s="49">
        <f t="shared" si="42"/>
        <v>0</v>
      </c>
      <c r="L183" s="48"/>
      <c r="M183" s="48">
        <f>E183-F183</f>
        <v>0</v>
      </c>
      <c r="N183" s="48"/>
      <c r="O183" s="49">
        <f t="shared" si="43"/>
        <v>0</v>
      </c>
      <c r="P183" s="48">
        <v>0</v>
      </c>
      <c r="Q183" s="48">
        <v>0</v>
      </c>
      <c r="R183" s="48">
        <v>0</v>
      </c>
      <c r="S183" s="49">
        <v>0</v>
      </c>
      <c r="T183" s="48"/>
      <c r="U183" s="48"/>
      <c r="V183" s="48"/>
      <c r="W183" s="49">
        <v>0</v>
      </c>
      <c r="X183" s="48"/>
      <c r="Y183" s="48"/>
      <c r="Z183" s="48"/>
      <c r="AA183" s="29">
        <f t="shared" si="44"/>
        <v>0</v>
      </c>
      <c r="AB183" s="48">
        <f t="shared" si="45"/>
        <v>0</v>
      </c>
      <c r="AC183" s="49">
        <f t="shared" si="45"/>
        <v>0</v>
      </c>
      <c r="AD183" s="50">
        <f t="shared" si="45"/>
        <v>0</v>
      </c>
      <c r="AE183" s="49">
        <f t="shared" si="46"/>
        <v>0</v>
      </c>
      <c r="AF183" s="48"/>
      <c r="AG183" s="49"/>
      <c r="AH183" s="50"/>
      <c r="AI183" s="49"/>
      <c r="AJ183" s="49"/>
      <c r="AM183" s="35"/>
      <c r="AN183" s="35"/>
      <c r="AO183" s="12"/>
      <c r="AQ183" s="9"/>
    </row>
    <row r="184" spans="1:43" ht="19.899999999999999" customHeight="1" x14ac:dyDescent="0.2">
      <c r="A184" s="56"/>
      <c r="B184" s="47" t="s">
        <v>44</v>
      </c>
      <c r="C184" s="48">
        <v>41110.863010000001</v>
      </c>
      <c r="D184" s="48"/>
      <c r="E184" s="48">
        <v>1304.8115600000001</v>
      </c>
      <c r="F184" s="48">
        <v>1042.4343100000001</v>
      </c>
      <c r="G184" s="49">
        <f t="shared" si="41"/>
        <v>0</v>
      </c>
      <c r="H184" s="49"/>
      <c r="I184" s="49"/>
      <c r="J184" s="49"/>
      <c r="K184" s="49">
        <f t="shared" si="42"/>
        <v>262.37725</v>
      </c>
      <c r="L184" s="48"/>
      <c r="M184" s="48">
        <f>E184-F184</f>
        <v>262.37725</v>
      </c>
      <c r="N184" s="48"/>
      <c r="O184" s="49">
        <f t="shared" si="43"/>
        <v>5303.5617799999991</v>
      </c>
      <c r="P184" s="48">
        <v>0</v>
      </c>
      <c r="Q184" s="48">
        <v>5303.5617799999991</v>
      </c>
      <c r="R184" s="48">
        <v>0</v>
      </c>
      <c r="S184" s="49">
        <f>T184+U184+V184</f>
        <v>684.15026000000034</v>
      </c>
      <c r="T184" s="48">
        <f>T180-SUM(T181:T183)</f>
        <v>0</v>
      </c>
      <c r="U184" s="48">
        <f>U180-SUM(U181:U183)</f>
        <v>684.15026000000034</v>
      </c>
      <c r="V184" s="48">
        <f>V180-SUM(V181:V183)</f>
        <v>0</v>
      </c>
      <c r="W184" s="49">
        <f>X184+Y184+Z184</f>
        <v>775.12236999999914</v>
      </c>
      <c r="X184" s="48">
        <f>X180-SUM(X181:X183)</f>
        <v>0</v>
      </c>
      <c r="Y184" s="48">
        <f>Y180-SUM(Y181:Y183)</f>
        <v>775.12236999999914</v>
      </c>
      <c r="Z184" s="48">
        <f>Z180-SUM(Z181:Z183)</f>
        <v>0</v>
      </c>
      <c r="AA184" s="29">
        <f t="shared" si="44"/>
        <v>-1.2505552149377763E-12</v>
      </c>
      <c r="AB184" s="48">
        <f t="shared" si="45"/>
        <v>0</v>
      </c>
      <c r="AC184" s="49">
        <f t="shared" si="45"/>
        <v>-1.2505552149377763E-12</v>
      </c>
      <c r="AD184" s="50">
        <f t="shared" si="45"/>
        <v>0</v>
      </c>
      <c r="AE184" s="49">
        <f t="shared" si="46"/>
        <v>171.40513999999999</v>
      </c>
      <c r="AF184" s="48"/>
      <c r="AG184" s="49">
        <v>171.40513999999999</v>
      </c>
      <c r="AH184" s="50"/>
      <c r="AI184" s="49"/>
      <c r="AJ184" s="49"/>
      <c r="AM184" s="35"/>
      <c r="AN184" s="35"/>
      <c r="AO184" s="12"/>
      <c r="AQ184" s="9"/>
    </row>
    <row r="185" spans="1:43" s="51" customFormat="1" ht="52.15" customHeight="1" x14ac:dyDescent="0.2">
      <c r="A185" s="71">
        <v>35</v>
      </c>
      <c r="B185" s="60" t="s">
        <v>88</v>
      </c>
      <c r="C185" s="42">
        <v>95992.455390000017</v>
      </c>
      <c r="D185" s="42">
        <f>SUM(D186:D189)</f>
        <v>2395.3382300000003</v>
      </c>
      <c r="E185" s="42">
        <v>2115.5302299999998</v>
      </c>
      <c r="F185" s="42">
        <v>2115.5302299999998</v>
      </c>
      <c r="G185" s="43">
        <f t="shared" si="41"/>
        <v>0</v>
      </c>
      <c r="H185" s="42"/>
      <c r="I185" s="42"/>
      <c r="J185" s="42"/>
      <c r="K185" s="43">
        <f t="shared" si="42"/>
        <v>0</v>
      </c>
      <c r="L185" s="42"/>
      <c r="M185" s="42"/>
      <c r="N185" s="42"/>
      <c r="O185" s="43">
        <f t="shared" si="43"/>
        <v>36000</v>
      </c>
      <c r="P185" s="42">
        <v>0</v>
      </c>
      <c r="Q185" s="28">
        <v>36000</v>
      </c>
      <c r="R185" s="42">
        <v>0</v>
      </c>
      <c r="S185" s="29">
        <f>T185+U185+V185</f>
        <v>6983.7003799999993</v>
      </c>
      <c r="T185" s="28">
        <v>0</v>
      </c>
      <c r="U185" s="28">
        <v>6983.7003799999993</v>
      </c>
      <c r="V185" s="28">
        <v>0</v>
      </c>
      <c r="W185" s="43">
        <f>X185+Y185+Z185</f>
        <v>8968.7058199999992</v>
      </c>
      <c r="X185" s="42">
        <v>0</v>
      </c>
      <c r="Y185" s="42">
        <v>8968.7058199999992</v>
      </c>
      <c r="Z185" s="42">
        <v>0</v>
      </c>
      <c r="AA185" s="29">
        <f t="shared" si="44"/>
        <v>1985.0054399999999</v>
      </c>
      <c r="AB185" s="48">
        <f t="shared" si="45"/>
        <v>0</v>
      </c>
      <c r="AC185" s="49">
        <f t="shared" si="45"/>
        <v>1985.0054399999999</v>
      </c>
      <c r="AD185" s="50">
        <f t="shared" si="45"/>
        <v>0</v>
      </c>
      <c r="AE185" s="46">
        <f t="shared" si="46"/>
        <v>0</v>
      </c>
      <c r="AF185" s="42"/>
      <c r="AG185" s="43"/>
      <c r="AH185" s="45"/>
      <c r="AI185" s="43"/>
      <c r="AJ185" s="43"/>
      <c r="AL185" s="52">
        <f>G185+W185-K185-S185-(AA185-AE185)</f>
        <v>0</v>
      </c>
      <c r="AM185" s="53">
        <f>G185+W185-K185-S185</f>
        <v>1985.0054399999999</v>
      </c>
      <c r="AN185" s="53">
        <f>AA185-AE185</f>
        <v>1985.0054399999999</v>
      </c>
      <c r="AO185" s="52">
        <f>AM185-AN185</f>
        <v>0</v>
      </c>
      <c r="AQ185" s="9"/>
    </row>
    <row r="186" spans="1:43" ht="19.899999999999999" customHeight="1" x14ac:dyDescent="0.2">
      <c r="A186" s="56"/>
      <c r="B186" s="47" t="s">
        <v>41</v>
      </c>
      <c r="C186" s="48">
        <v>2309.7257800000002</v>
      </c>
      <c r="D186" s="48">
        <f>C186</f>
        <v>2309.7257800000002</v>
      </c>
      <c r="E186" s="48">
        <v>2029.91778</v>
      </c>
      <c r="F186" s="48">
        <v>2029.91778</v>
      </c>
      <c r="G186" s="49"/>
      <c r="H186" s="48"/>
      <c r="I186" s="48"/>
      <c r="J186" s="48"/>
      <c r="K186" s="49"/>
      <c r="L186" s="48"/>
      <c r="M186" s="48"/>
      <c r="N186" s="48"/>
      <c r="O186" s="49">
        <f t="shared" si="43"/>
        <v>279.80799999999999</v>
      </c>
      <c r="P186" s="48">
        <v>0</v>
      </c>
      <c r="Q186" s="48">
        <v>279.80799999999999</v>
      </c>
      <c r="R186" s="48">
        <v>0</v>
      </c>
      <c r="S186" s="49">
        <v>0</v>
      </c>
      <c r="T186" s="48"/>
      <c r="U186" s="48"/>
      <c r="V186" s="48"/>
      <c r="W186" s="49">
        <v>0</v>
      </c>
      <c r="X186" s="48"/>
      <c r="Y186" s="48"/>
      <c r="Z186" s="48"/>
      <c r="AA186" s="29">
        <f t="shared" si="44"/>
        <v>0</v>
      </c>
      <c r="AB186" s="48">
        <f t="shared" si="45"/>
        <v>0</v>
      </c>
      <c r="AC186" s="49">
        <f t="shared" si="45"/>
        <v>0</v>
      </c>
      <c r="AD186" s="50">
        <f t="shared" si="45"/>
        <v>0</v>
      </c>
      <c r="AE186" s="49">
        <f t="shared" si="46"/>
        <v>0</v>
      </c>
      <c r="AF186" s="48"/>
      <c r="AG186" s="49"/>
      <c r="AH186" s="50"/>
      <c r="AI186" s="49"/>
      <c r="AJ186" s="49"/>
      <c r="AM186" s="35"/>
      <c r="AN186" s="35"/>
      <c r="AO186" s="12"/>
      <c r="AQ186" s="9"/>
    </row>
    <row r="187" spans="1:43" ht="19.899999999999999" customHeight="1" x14ac:dyDescent="0.2">
      <c r="A187" s="56"/>
      <c r="B187" s="47" t="s">
        <v>42</v>
      </c>
      <c r="C187" s="48">
        <v>88522.985000000001</v>
      </c>
      <c r="D187" s="48"/>
      <c r="E187" s="48">
        <v>0</v>
      </c>
      <c r="F187" s="48">
        <v>0</v>
      </c>
      <c r="G187" s="49"/>
      <c r="H187" s="48"/>
      <c r="I187" s="48"/>
      <c r="J187" s="48"/>
      <c r="K187" s="49"/>
      <c r="L187" s="48"/>
      <c r="M187" s="48"/>
      <c r="N187" s="48"/>
      <c r="O187" s="49">
        <f t="shared" si="43"/>
        <v>31435.345000000001</v>
      </c>
      <c r="P187" s="48">
        <v>0</v>
      </c>
      <c r="Q187" s="48">
        <v>31435.345000000001</v>
      </c>
      <c r="R187" s="48">
        <v>0</v>
      </c>
      <c r="S187" s="49">
        <v>6759.5959999999995</v>
      </c>
      <c r="T187" s="48"/>
      <c r="U187" s="48">
        <v>6759.5959999999995</v>
      </c>
      <c r="V187" s="48"/>
      <c r="W187" s="49">
        <v>8744.6014399999985</v>
      </c>
      <c r="X187" s="48"/>
      <c r="Y187" s="48">
        <v>8744.6014400000004</v>
      </c>
      <c r="Z187" s="48"/>
      <c r="AA187" s="29">
        <f t="shared" si="44"/>
        <v>1985.0054400000008</v>
      </c>
      <c r="AB187" s="48">
        <f t="shared" si="45"/>
        <v>0</v>
      </c>
      <c r="AC187" s="49">
        <f t="shared" si="45"/>
        <v>1985.0054400000008</v>
      </c>
      <c r="AD187" s="50">
        <f t="shared" si="45"/>
        <v>0</v>
      </c>
      <c r="AE187" s="49">
        <f t="shared" si="46"/>
        <v>0</v>
      </c>
      <c r="AF187" s="48"/>
      <c r="AG187" s="49"/>
      <c r="AH187" s="50"/>
      <c r="AI187" s="49"/>
      <c r="AJ187" s="49"/>
      <c r="AM187" s="35"/>
      <c r="AN187" s="35"/>
      <c r="AO187" s="12"/>
      <c r="AQ187" s="9"/>
    </row>
    <row r="188" spans="1:43" ht="19.899999999999999" customHeight="1" x14ac:dyDescent="0.2">
      <c r="A188" s="56"/>
      <c r="B188" s="47" t="s">
        <v>43</v>
      </c>
      <c r="C188" s="48">
        <v>0</v>
      </c>
      <c r="D188" s="48"/>
      <c r="E188" s="48">
        <v>0</v>
      </c>
      <c r="F188" s="48">
        <v>0</v>
      </c>
      <c r="G188" s="49"/>
      <c r="H188" s="48"/>
      <c r="I188" s="48"/>
      <c r="J188" s="48"/>
      <c r="K188" s="49"/>
      <c r="L188" s="48"/>
      <c r="M188" s="48"/>
      <c r="N188" s="48"/>
      <c r="O188" s="49">
        <f t="shared" si="43"/>
        <v>0</v>
      </c>
      <c r="P188" s="48">
        <v>0</v>
      </c>
      <c r="Q188" s="48">
        <v>0</v>
      </c>
      <c r="R188" s="48">
        <v>0</v>
      </c>
      <c r="S188" s="49">
        <v>0</v>
      </c>
      <c r="T188" s="48"/>
      <c r="U188" s="48"/>
      <c r="V188" s="48"/>
      <c r="W188" s="49">
        <v>0</v>
      </c>
      <c r="X188" s="48"/>
      <c r="Y188" s="48"/>
      <c r="Z188" s="48"/>
      <c r="AA188" s="29">
        <f t="shared" si="44"/>
        <v>0</v>
      </c>
      <c r="AB188" s="48">
        <f t="shared" si="45"/>
        <v>0</v>
      </c>
      <c r="AC188" s="49">
        <f t="shared" si="45"/>
        <v>0</v>
      </c>
      <c r="AD188" s="50">
        <f t="shared" si="45"/>
        <v>0</v>
      </c>
      <c r="AE188" s="49">
        <f t="shared" si="46"/>
        <v>0</v>
      </c>
      <c r="AF188" s="48"/>
      <c r="AG188" s="49"/>
      <c r="AH188" s="50"/>
      <c r="AI188" s="49"/>
      <c r="AJ188" s="49"/>
      <c r="AM188" s="35"/>
      <c r="AN188" s="35"/>
      <c r="AO188" s="12"/>
      <c r="AQ188" s="9"/>
    </row>
    <row r="189" spans="1:43" ht="19.899999999999999" customHeight="1" x14ac:dyDescent="0.2">
      <c r="A189" s="56"/>
      <c r="B189" s="47" t="s">
        <v>44</v>
      </c>
      <c r="C189" s="48">
        <v>5159.7446099999997</v>
      </c>
      <c r="D189" s="48">
        <v>85.612449999999995</v>
      </c>
      <c r="E189" s="48">
        <v>85.612449999999995</v>
      </c>
      <c r="F189" s="48">
        <v>85.612449999999995</v>
      </c>
      <c r="G189" s="49"/>
      <c r="H189" s="48"/>
      <c r="I189" s="48"/>
      <c r="J189" s="48"/>
      <c r="K189" s="49"/>
      <c r="L189" s="48"/>
      <c r="M189" s="48"/>
      <c r="N189" s="48"/>
      <c r="O189" s="49">
        <f t="shared" si="43"/>
        <v>4284.8469999999998</v>
      </c>
      <c r="P189" s="48">
        <v>0</v>
      </c>
      <c r="Q189" s="48">
        <v>4284.8469999999998</v>
      </c>
      <c r="R189" s="48">
        <v>0</v>
      </c>
      <c r="S189" s="49">
        <f>T189+U189+V189</f>
        <v>224.10437999999976</v>
      </c>
      <c r="T189" s="48">
        <f>T185-SUM(T186:T188)</f>
        <v>0</v>
      </c>
      <c r="U189" s="48">
        <f>U185-SUM(U186:U188)</f>
        <v>224.10437999999976</v>
      </c>
      <c r="V189" s="48">
        <f>V185-SUM(V186:V188)</f>
        <v>0</v>
      </c>
      <c r="W189" s="49">
        <f>X189+Y189+Z189</f>
        <v>224.10437999999886</v>
      </c>
      <c r="X189" s="48">
        <f>X185-SUM(X186:X188)</f>
        <v>0</v>
      </c>
      <c r="Y189" s="48">
        <f>Y185-SUM(Y186:Y188)</f>
        <v>224.10437999999886</v>
      </c>
      <c r="Z189" s="48">
        <f>Z185-SUM(Z186:Z188)</f>
        <v>0</v>
      </c>
      <c r="AA189" s="29">
        <f t="shared" si="44"/>
        <v>-9.0949470177292824E-13</v>
      </c>
      <c r="AB189" s="48">
        <f t="shared" si="45"/>
        <v>0</v>
      </c>
      <c r="AC189" s="49">
        <f t="shared" si="45"/>
        <v>-9.0949470177292824E-13</v>
      </c>
      <c r="AD189" s="50">
        <f t="shared" si="45"/>
        <v>0</v>
      </c>
      <c r="AE189" s="49">
        <f t="shared" si="46"/>
        <v>0</v>
      </c>
      <c r="AF189" s="48"/>
      <c r="AG189" s="49"/>
      <c r="AH189" s="50"/>
      <c r="AI189" s="49"/>
      <c r="AJ189" s="49"/>
      <c r="AM189" s="35"/>
      <c r="AN189" s="35"/>
      <c r="AO189" s="12"/>
      <c r="AQ189" s="9"/>
    </row>
    <row r="190" spans="1:43" s="51" customFormat="1" ht="70.150000000000006" customHeight="1" x14ac:dyDescent="0.2">
      <c r="A190" s="72">
        <v>36</v>
      </c>
      <c r="B190" s="62" t="s">
        <v>89</v>
      </c>
      <c r="C190" s="42">
        <v>209387.53518000001</v>
      </c>
      <c r="D190" s="42">
        <f>SUM(D191:D194)</f>
        <v>12733.464819999999</v>
      </c>
      <c r="E190" s="42">
        <v>7923.4648200000001</v>
      </c>
      <c r="F190" s="42">
        <v>7923.4648200000001</v>
      </c>
      <c r="G190" s="43">
        <f>H190+I190+J190</f>
        <v>0</v>
      </c>
      <c r="H190" s="42"/>
      <c r="I190" s="42"/>
      <c r="J190" s="42"/>
      <c r="K190" s="43">
        <f>L190+M190+N190</f>
        <v>0</v>
      </c>
      <c r="L190" s="42"/>
      <c r="M190" s="42"/>
      <c r="N190" s="42"/>
      <c r="O190" s="43">
        <f t="shared" si="43"/>
        <v>5000</v>
      </c>
      <c r="P190" s="42">
        <v>0</v>
      </c>
      <c r="Q190" s="28">
        <v>5000</v>
      </c>
      <c r="R190" s="42">
        <v>0</v>
      </c>
      <c r="S190" s="29">
        <f>T190+U190+V190</f>
        <v>0</v>
      </c>
      <c r="T190" s="28">
        <v>0</v>
      </c>
      <c r="U190" s="28">
        <v>0</v>
      </c>
      <c r="V190" s="28">
        <v>0</v>
      </c>
      <c r="W190" s="43">
        <f>X190+Y190+Z190</f>
        <v>0</v>
      </c>
      <c r="X190" s="42">
        <v>0</v>
      </c>
      <c r="Y190" s="42">
        <v>0</v>
      </c>
      <c r="Z190" s="42">
        <v>0</v>
      </c>
      <c r="AA190" s="29">
        <f t="shared" si="44"/>
        <v>0</v>
      </c>
      <c r="AB190" s="48">
        <f t="shared" si="45"/>
        <v>0</v>
      </c>
      <c r="AC190" s="49">
        <f t="shared" si="45"/>
        <v>0</v>
      </c>
      <c r="AD190" s="50">
        <f t="shared" si="45"/>
        <v>0</v>
      </c>
      <c r="AE190" s="46">
        <f t="shared" si="46"/>
        <v>0</v>
      </c>
      <c r="AF190" s="42"/>
      <c r="AG190" s="43"/>
      <c r="AH190" s="45"/>
      <c r="AI190" s="43"/>
      <c r="AJ190" s="43"/>
      <c r="AL190" s="52"/>
      <c r="AM190" s="53"/>
      <c r="AN190" s="53"/>
      <c r="AO190" s="52"/>
      <c r="AQ190" s="9"/>
    </row>
    <row r="191" spans="1:43" ht="19.899999999999999" customHeight="1" x14ac:dyDescent="0.2">
      <c r="A191" s="40"/>
      <c r="B191" s="47" t="s">
        <v>41</v>
      </c>
      <c r="C191" s="48">
        <v>12411.1114</v>
      </c>
      <c r="D191" s="48">
        <f>C191</f>
        <v>12411.1114</v>
      </c>
      <c r="E191" s="48">
        <v>7601.1113999999998</v>
      </c>
      <c r="F191" s="48">
        <v>7601.1113999999998</v>
      </c>
      <c r="G191" s="49"/>
      <c r="H191" s="48"/>
      <c r="I191" s="48"/>
      <c r="J191" s="48"/>
      <c r="K191" s="49"/>
      <c r="L191" s="48"/>
      <c r="M191" s="48"/>
      <c r="N191" s="48"/>
      <c r="O191" s="49">
        <f t="shared" si="43"/>
        <v>4810</v>
      </c>
      <c r="P191" s="48">
        <v>0</v>
      </c>
      <c r="Q191" s="48">
        <v>4810</v>
      </c>
      <c r="R191" s="48">
        <v>0</v>
      </c>
      <c r="S191" s="49">
        <v>0</v>
      </c>
      <c r="T191" s="48"/>
      <c r="U191" s="48"/>
      <c r="V191" s="48"/>
      <c r="W191" s="49">
        <v>0</v>
      </c>
      <c r="X191" s="48"/>
      <c r="Y191" s="48"/>
      <c r="Z191" s="48"/>
      <c r="AA191" s="29">
        <f t="shared" si="44"/>
        <v>0</v>
      </c>
      <c r="AB191" s="48">
        <f t="shared" si="45"/>
        <v>0</v>
      </c>
      <c r="AC191" s="49">
        <f t="shared" si="45"/>
        <v>0</v>
      </c>
      <c r="AD191" s="50">
        <f t="shared" si="45"/>
        <v>0</v>
      </c>
      <c r="AE191" s="49">
        <f t="shared" si="46"/>
        <v>0</v>
      </c>
      <c r="AF191" s="48"/>
      <c r="AG191" s="49"/>
      <c r="AH191" s="50"/>
      <c r="AI191" s="49"/>
      <c r="AJ191" s="49"/>
      <c r="AM191" s="35"/>
      <c r="AN191" s="35"/>
      <c r="AO191" s="12"/>
      <c r="AQ191" s="9"/>
    </row>
    <row r="192" spans="1:43" ht="19.899999999999999" customHeight="1" x14ac:dyDescent="0.2">
      <c r="A192" s="40"/>
      <c r="B192" s="47" t="s">
        <v>42</v>
      </c>
      <c r="C192" s="48">
        <v>187544.60136</v>
      </c>
      <c r="D192" s="48"/>
      <c r="E192" s="48">
        <v>0</v>
      </c>
      <c r="F192" s="48">
        <v>0</v>
      </c>
      <c r="G192" s="49"/>
      <c r="H192" s="48"/>
      <c r="I192" s="48"/>
      <c r="J192" s="48"/>
      <c r="K192" s="49"/>
      <c r="L192" s="48"/>
      <c r="M192" s="48"/>
      <c r="N192" s="48"/>
      <c r="O192" s="49">
        <f t="shared" si="43"/>
        <v>0</v>
      </c>
      <c r="P192" s="48">
        <v>0</v>
      </c>
      <c r="Q192" s="48">
        <v>0</v>
      </c>
      <c r="R192" s="48">
        <v>0</v>
      </c>
      <c r="S192" s="49">
        <v>0</v>
      </c>
      <c r="T192" s="48"/>
      <c r="U192" s="48"/>
      <c r="V192" s="48"/>
      <c r="W192" s="49">
        <v>0</v>
      </c>
      <c r="X192" s="48"/>
      <c r="Y192" s="48"/>
      <c r="Z192" s="48"/>
      <c r="AA192" s="29">
        <f t="shared" si="44"/>
        <v>0</v>
      </c>
      <c r="AB192" s="48">
        <f t="shared" si="45"/>
        <v>0</v>
      </c>
      <c r="AC192" s="49">
        <f t="shared" si="45"/>
        <v>0</v>
      </c>
      <c r="AD192" s="50">
        <f t="shared" si="45"/>
        <v>0</v>
      </c>
      <c r="AE192" s="49">
        <f t="shared" si="46"/>
        <v>0</v>
      </c>
      <c r="AF192" s="48"/>
      <c r="AG192" s="49"/>
      <c r="AH192" s="50"/>
      <c r="AI192" s="49"/>
      <c r="AJ192" s="49"/>
      <c r="AM192" s="35"/>
      <c r="AN192" s="35"/>
      <c r="AO192" s="12"/>
      <c r="AQ192" s="9"/>
    </row>
    <row r="193" spans="1:43" ht="19.899999999999999" customHeight="1" x14ac:dyDescent="0.2">
      <c r="A193" s="40"/>
      <c r="B193" s="47" t="s">
        <v>43</v>
      </c>
      <c r="C193" s="48">
        <v>0</v>
      </c>
      <c r="D193" s="48"/>
      <c r="E193" s="48">
        <v>0</v>
      </c>
      <c r="F193" s="48">
        <v>0</v>
      </c>
      <c r="G193" s="49"/>
      <c r="H193" s="48"/>
      <c r="I193" s="48"/>
      <c r="J193" s="48"/>
      <c r="K193" s="49"/>
      <c r="L193" s="48"/>
      <c r="M193" s="48"/>
      <c r="N193" s="48"/>
      <c r="O193" s="49">
        <f t="shared" si="43"/>
        <v>0</v>
      </c>
      <c r="P193" s="48">
        <v>0</v>
      </c>
      <c r="Q193" s="48">
        <v>0</v>
      </c>
      <c r="R193" s="48">
        <v>0</v>
      </c>
      <c r="S193" s="49">
        <v>0</v>
      </c>
      <c r="T193" s="48"/>
      <c r="U193" s="48"/>
      <c r="V193" s="48"/>
      <c r="W193" s="49">
        <v>0</v>
      </c>
      <c r="X193" s="48"/>
      <c r="Y193" s="48"/>
      <c r="Z193" s="48"/>
      <c r="AA193" s="29">
        <f t="shared" si="44"/>
        <v>0</v>
      </c>
      <c r="AB193" s="48">
        <f t="shared" si="45"/>
        <v>0</v>
      </c>
      <c r="AC193" s="49">
        <f t="shared" si="45"/>
        <v>0</v>
      </c>
      <c r="AD193" s="50">
        <f t="shared" si="45"/>
        <v>0</v>
      </c>
      <c r="AE193" s="49">
        <f t="shared" si="46"/>
        <v>0</v>
      </c>
      <c r="AF193" s="48"/>
      <c r="AG193" s="49"/>
      <c r="AH193" s="50"/>
      <c r="AI193" s="49"/>
      <c r="AJ193" s="49"/>
      <c r="AM193" s="35"/>
      <c r="AN193" s="35"/>
      <c r="AO193" s="12"/>
      <c r="AQ193" s="9"/>
    </row>
    <row r="194" spans="1:43" ht="19.899999999999999" customHeight="1" x14ac:dyDescent="0.2">
      <c r="A194" s="40"/>
      <c r="B194" s="47" t="s">
        <v>44</v>
      </c>
      <c r="C194" s="48">
        <v>9431.8224200000004</v>
      </c>
      <c r="D194" s="48">
        <v>322.35342000000003</v>
      </c>
      <c r="E194" s="48">
        <v>322.35342000000003</v>
      </c>
      <c r="F194" s="48">
        <v>322.35342000000003</v>
      </c>
      <c r="G194" s="49"/>
      <c r="H194" s="48"/>
      <c r="I194" s="48"/>
      <c r="J194" s="48"/>
      <c r="K194" s="49"/>
      <c r="L194" s="48"/>
      <c r="M194" s="48"/>
      <c r="N194" s="48"/>
      <c r="O194" s="49">
        <f t="shared" si="43"/>
        <v>190</v>
      </c>
      <c r="P194" s="48">
        <v>0</v>
      </c>
      <c r="Q194" s="48">
        <v>190</v>
      </c>
      <c r="R194" s="48">
        <v>0</v>
      </c>
      <c r="S194" s="49">
        <f>T194+U194+V194</f>
        <v>0</v>
      </c>
      <c r="T194" s="48">
        <f>T190-SUM(T191:T193)</f>
        <v>0</v>
      </c>
      <c r="U194" s="48">
        <f>U190-SUM(U191:U193)</f>
        <v>0</v>
      </c>
      <c r="V194" s="48">
        <f>V190-SUM(V191:V193)</f>
        <v>0</v>
      </c>
      <c r="W194" s="49">
        <f>X194+Y194+Z194</f>
        <v>0</v>
      </c>
      <c r="X194" s="48">
        <f>X190-SUM(X191:X193)</f>
        <v>0</v>
      </c>
      <c r="Y194" s="48">
        <f>Y190-SUM(Y191:Y193)</f>
        <v>0</v>
      </c>
      <c r="Z194" s="48">
        <f>Z190-SUM(Z191:Z193)</f>
        <v>0</v>
      </c>
      <c r="AA194" s="29">
        <f t="shared" si="44"/>
        <v>0</v>
      </c>
      <c r="AB194" s="48">
        <f t="shared" si="45"/>
        <v>0</v>
      </c>
      <c r="AC194" s="49">
        <f t="shared" si="45"/>
        <v>0</v>
      </c>
      <c r="AD194" s="50">
        <f t="shared" si="45"/>
        <v>0</v>
      </c>
      <c r="AE194" s="49">
        <f t="shared" si="46"/>
        <v>0</v>
      </c>
      <c r="AF194" s="48"/>
      <c r="AG194" s="49"/>
      <c r="AH194" s="50"/>
      <c r="AI194" s="49"/>
      <c r="AJ194" s="49"/>
      <c r="AM194" s="35"/>
      <c r="AN194" s="35"/>
      <c r="AO194" s="12"/>
      <c r="AQ194" s="9"/>
    </row>
    <row r="195" spans="1:43" s="51" customFormat="1" ht="78.599999999999994" hidden="1" customHeight="1" x14ac:dyDescent="0.2">
      <c r="A195" s="72"/>
      <c r="B195" s="62"/>
      <c r="C195" s="42"/>
      <c r="D195" s="42"/>
      <c r="E195" s="42"/>
      <c r="F195" s="42"/>
      <c r="G195" s="43"/>
      <c r="H195" s="42"/>
      <c r="I195" s="42"/>
      <c r="J195" s="42"/>
      <c r="K195" s="43"/>
      <c r="L195" s="42"/>
      <c r="M195" s="42"/>
      <c r="N195" s="42"/>
      <c r="O195" s="43"/>
      <c r="P195" s="42"/>
      <c r="Q195" s="42"/>
      <c r="R195" s="42"/>
      <c r="S195" s="29"/>
      <c r="T195" s="28"/>
      <c r="U195" s="28"/>
      <c r="V195" s="28"/>
      <c r="W195" s="29"/>
      <c r="X195" s="28"/>
      <c r="Y195" s="28"/>
      <c r="Z195" s="28"/>
      <c r="AA195" s="29"/>
      <c r="AB195" s="28"/>
      <c r="AC195" s="29"/>
      <c r="AD195" s="44"/>
      <c r="AE195" s="29"/>
      <c r="AF195" s="28"/>
      <c r="AG195" s="29"/>
      <c r="AH195" s="44"/>
      <c r="AI195" s="29"/>
      <c r="AJ195" s="29"/>
      <c r="AL195" s="52"/>
      <c r="AM195" s="53"/>
      <c r="AN195" s="53"/>
      <c r="AO195" s="52"/>
      <c r="AQ195" s="9"/>
    </row>
    <row r="196" spans="1:43" ht="19.899999999999999" hidden="1" customHeight="1" x14ac:dyDescent="0.2">
      <c r="A196" s="40"/>
      <c r="B196" s="47"/>
      <c r="C196" s="48"/>
      <c r="D196" s="48"/>
      <c r="E196" s="48"/>
      <c r="F196" s="48"/>
      <c r="G196" s="49"/>
      <c r="H196" s="48"/>
      <c r="I196" s="48"/>
      <c r="J196" s="48"/>
      <c r="K196" s="49"/>
      <c r="L196" s="48"/>
      <c r="M196" s="48"/>
      <c r="N196" s="48"/>
      <c r="O196" s="49"/>
      <c r="P196" s="48"/>
      <c r="Q196" s="48"/>
      <c r="R196" s="48"/>
      <c r="S196" s="49"/>
      <c r="T196" s="48"/>
      <c r="U196" s="48"/>
      <c r="V196" s="48"/>
      <c r="W196" s="49"/>
      <c r="X196" s="48"/>
      <c r="Y196" s="48"/>
      <c r="Z196" s="48"/>
      <c r="AA196" s="29"/>
      <c r="AB196" s="48"/>
      <c r="AC196" s="49"/>
      <c r="AD196" s="50"/>
      <c r="AE196" s="49"/>
      <c r="AF196" s="48"/>
      <c r="AG196" s="49"/>
      <c r="AH196" s="50"/>
      <c r="AI196" s="49"/>
      <c r="AJ196" s="49"/>
      <c r="AM196" s="35"/>
      <c r="AN196" s="35"/>
      <c r="AO196" s="12"/>
      <c r="AQ196" s="9"/>
    </row>
    <row r="197" spans="1:43" ht="19.899999999999999" hidden="1" customHeight="1" x14ac:dyDescent="0.2">
      <c r="A197" s="40"/>
      <c r="B197" s="47"/>
      <c r="C197" s="48"/>
      <c r="D197" s="48"/>
      <c r="E197" s="48"/>
      <c r="F197" s="48"/>
      <c r="G197" s="49"/>
      <c r="H197" s="48"/>
      <c r="I197" s="48"/>
      <c r="J197" s="48"/>
      <c r="K197" s="49"/>
      <c r="L197" s="48"/>
      <c r="M197" s="48"/>
      <c r="N197" s="48"/>
      <c r="O197" s="49"/>
      <c r="P197" s="48"/>
      <c r="Q197" s="48"/>
      <c r="R197" s="48"/>
      <c r="S197" s="49"/>
      <c r="T197" s="48"/>
      <c r="U197" s="48"/>
      <c r="V197" s="48"/>
      <c r="W197" s="49"/>
      <c r="X197" s="48"/>
      <c r="Y197" s="48"/>
      <c r="Z197" s="48"/>
      <c r="AA197" s="29"/>
      <c r="AB197" s="48"/>
      <c r="AC197" s="49"/>
      <c r="AD197" s="50"/>
      <c r="AE197" s="49"/>
      <c r="AF197" s="48"/>
      <c r="AG197" s="49"/>
      <c r="AH197" s="50"/>
      <c r="AI197" s="49"/>
      <c r="AJ197" s="49"/>
      <c r="AM197" s="35"/>
      <c r="AN197" s="35"/>
      <c r="AO197" s="12"/>
      <c r="AQ197" s="9"/>
    </row>
    <row r="198" spans="1:43" ht="19.899999999999999" hidden="1" customHeight="1" x14ac:dyDescent="0.2">
      <c r="A198" s="40"/>
      <c r="B198" s="47"/>
      <c r="C198" s="48"/>
      <c r="D198" s="48"/>
      <c r="E198" s="48"/>
      <c r="F198" s="48"/>
      <c r="G198" s="49"/>
      <c r="H198" s="48"/>
      <c r="I198" s="48"/>
      <c r="J198" s="48"/>
      <c r="K198" s="49"/>
      <c r="L198" s="48"/>
      <c r="M198" s="48"/>
      <c r="N198" s="48"/>
      <c r="O198" s="49"/>
      <c r="P198" s="48"/>
      <c r="Q198" s="48"/>
      <c r="R198" s="48"/>
      <c r="S198" s="49"/>
      <c r="T198" s="48"/>
      <c r="U198" s="48"/>
      <c r="V198" s="48"/>
      <c r="W198" s="49"/>
      <c r="X198" s="48"/>
      <c r="Y198" s="48"/>
      <c r="Z198" s="48"/>
      <c r="AA198" s="29"/>
      <c r="AB198" s="48"/>
      <c r="AC198" s="49"/>
      <c r="AD198" s="50"/>
      <c r="AE198" s="49"/>
      <c r="AF198" s="48"/>
      <c r="AG198" s="49"/>
      <c r="AH198" s="50"/>
      <c r="AI198" s="49"/>
      <c r="AJ198" s="49"/>
      <c r="AM198" s="35"/>
      <c r="AN198" s="35"/>
      <c r="AO198" s="12"/>
      <c r="AQ198" s="9"/>
    </row>
    <row r="199" spans="1:43" ht="19.899999999999999" hidden="1" customHeight="1" x14ac:dyDescent="0.2">
      <c r="A199" s="40"/>
      <c r="B199" s="47"/>
      <c r="C199" s="48"/>
      <c r="D199" s="48"/>
      <c r="E199" s="48"/>
      <c r="F199" s="48"/>
      <c r="G199" s="49"/>
      <c r="H199" s="48"/>
      <c r="I199" s="48"/>
      <c r="J199" s="48"/>
      <c r="K199" s="49"/>
      <c r="L199" s="48"/>
      <c r="M199" s="48"/>
      <c r="N199" s="48"/>
      <c r="O199" s="49"/>
      <c r="P199" s="48"/>
      <c r="Q199" s="48"/>
      <c r="R199" s="48"/>
      <c r="S199" s="49"/>
      <c r="T199" s="48"/>
      <c r="U199" s="48"/>
      <c r="V199" s="48"/>
      <c r="W199" s="49"/>
      <c r="X199" s="48"/>
      <c r="Y199" s="48"/>
      <c r="Z199" s="48"/>
      <c r="AA199" s="29"/>
      <c r="AB199" s="48"/>
      <c r="AC199" s="49"/>
      <c r="AD199" s="50"/>
      <c r="AE199" s="49"/>
      <c r="AF199" s="48"/>
      <c r="AG199" s="49"/>
      <c r="AH199" s="50"/>
      <c r="AI199" s="49"/>
      <c r="AJ199" s="49"/>
      <c r="AM199" s="35"/>
      <c r="AN199" s="35"/>
      <c r="AO199" s="12"/>
      <c r="AQ199" s="9"/>
    </row>
    <row r="200" spans="1:43" s="51" customFormat="1" ht="124.9" customHeight="1" x14ac:dyDescent="0.2">
      <c r="A200" s="72">
        <v>37</v>
      </c>
      <c r="B200" s="62" t="s">
        <v>90</v>
      </c>
      <c r="C200" s="42">
        <v>116698.06808</v>
      </c>
      <c r="D200" s="42">
        <f>SUM(D201:D204)</f>
        <v>10068.023380000001</v>
      </c>
      <c r="E200" s="42">
        <v>0</v>
      </c>
      <c r="F200" s="42">
        <v>0</v>
      </c>
      <c r="G200" s="43">
        <f>H200+I200+J200</f>
        <v>0</v>
      </c>
      <c r="H200" s="42"/>
      <c r="I200" s="42"/>
      <c r="J200" s="42"/>
      <c r="K200" s="43">
        <f>L200+M200+N200</f>
        <v>0</v>
      </c>
      <c r="L200" s="42"/>
      <c r="M200" s="42"/>
      <c r="N200" s="42"/>
      <c r="O200" s="43">
        <f t="shared" si="43"/>
        <v>5000</v>
      </c>
      <c r="P200" s="42">
        <v>0</v>
      </c>
      <c r="Q200" s="28">
        <v>5000</v>
      </c>
      <c r="R200" s="42">
        <v>0</v>
      </c>
      <c r="S200" s="29">
        <f>T200+U200+V200</f>
        <v>0</v>
      </c>
      <c r="T200" s="28">
        <v>0</v>
      </c>
      <c r="U200" s="28">
        <v>0</v>
      </c>
      <c r="V200" s="28">
        <v>0</v>
      </c>
      <c r="W200" s="43">
        <f>X200+Y200+Z200</f>
        <v>0</v>
      </c>
      <c r="X200" s="42">
        <v>0</v>
      </c>
      <c r="Y200" s="42">
        <v>0</v>
      </c>
      <c r="Z200" s="42">
        <v>0</v>
      </c>
      <c r="AA200" s="29">
        <f t="shared" si="44"/>
        <v>0</v>
      </c>
      <c r="AB200" s="28">
        <f t="shared" ref="AB200:AD209" si="47">X200+H200-L200-(T200-AF200)</f>
        <v>0</v>
      </c>
      <c r="AC200" s="29">
        <f t="shared" si="47"/>
        <v>0</v>
      </c>
      <c r="AD200" s="44">
        <f t="shared" si="47"/>
        <v>0</v>
      </c>
      <c r="AE200" s="43">
        <f t="shared" si="46"/>
        <v>0</v>
      </c>
      <c r="AF200" s="42"/>
      <c r="AG200" s="43"/>
      <c r="AH200" s="45"/>
      <c r="AI200" s="43"/>
      <c r="AJ200" s="43"/>
      <c r="AL200" s="52"/>
      <c r="AM200" s="53"/>
      <c r="AN200" s="53"/>
      <c r="AO200" s="52"/>
      <c r="AQ200" s="9"/>
    </row>
    <row r="201" spans="1:43" ht="19.899999999999999" customHeight="1" x14ac:dyDescent="0.2">
      <c r="A201" s="40"/>
      <c r="B201" s="47" t="s">
        <v>41</v>
      </c>
      <c r="C201" s="48">
        <v>4808.7888000000003</v>
      </c>
      <c r="D201" s="48">
        <f>C201</f>
        <v>4808.7888000000003</v>
      </c>
      <c r="E201" s="48">
        <v>0</v>
      </c>
      <c r="F201" s="48">
        <v>0</v>
      </c>
      <c r="G201" s="49"/>
      <c r="H201" s="48"/>
      <c r="I201" s="48"/>
      <c r="J201" s="48"/>
      <c r="K201" s="49"/>
      <c r="L201" s="48"/>
      <c r="M201" s="48"/>
      <c r="N201" s="48"/>
      <c r="O201" s="49">
        <f t="shared" si="43"/>
        <v>82.252300000000005</v>
      </c>
      <c r="P201" s="48">
        <v>0</v>
      </c>
      <c r="Q201" s="48">
        <v>82.252300000000005</v>
      </c>
      <c r="R201" s="48">
        <v>0</v>
      </c>
      <c r="S201" s="49">
        <v>0</v>
      </c>
      <c r="T201" s="48"/>
      <c r="U201" s="48"/>
      <c r="V201" s="48"/>
      <c r="W201" s="49">
        <v>0</v>
      </c>
      <c r="X201" s="48"/>
      <c r="Y201" s="48"/>
      <c r="Z201" s="48"/>
      <c r="AA201" s="29">
        <f t="shared" si="44"/>
        <v>0</v>
      </c>
      <c r="AB201" s="48">
        <f t="shared" si="47"/>
        <v>0</v>
      </c>
      <c r="AC201" s="49">
        <f t="shared" si="47"/>
        <v>0</v>
      </c>
      <c r="AD201" s="50">
        <f t="shared" si="47"/>
        <v>0</v>
      </c>
      <c r="AE201" s="49">
        <f t="shared" si="46"/>
        <v>0</v>
      </c>
      <c r="AF201" s="48"/>
      <c r="AG201" s="49"/>
      <c r="AH201" s="50"/>
      <c r="AI201" s="49"/>
      <c r="AJ201" s="49"/>
      <c r="AM201" s="35"/>
      <c r="AN201" s="35"/>
      <c r="AO201" s="12"/>
      <c r="AQ201" s="9"/>
    </row>
    <row r="202" spans="1:43" ht="19.899999999999999" customHeight="1" x14ac:dyDescent="0.2">
      <c r="A202" s="40"/>
      <c r="B202" s="47" t="s">
        <v>42</v>
      </c>
      <c r="C202" s="48">
        <v>106630.0447</v>
      </c>
      <c r="D202" s="48"/>
      <c r="E202" s="48">
        <v>0</v>
      </c>
      <c r="F202" s="48">
        <v>0</v>
      </c>
      <c r="G202" s="49"/>
      <c r="H202" s="48"/>
      <c r="I202" s="48"/>
      <c r="J202" s="48"/>
      <c r="K202" s="49"/>
      <c r="L202" s="48"/>
      <c r="M202" s="48"/>
      <c r="N202" s="48"/>
      <c r="O202" s="49">
        <f t="shared" si="43"/>
        <v>0</v>
      </c>
      <c r="P202" s="48">
        <v>0</v>
      </c>
      <c r="Q202" s="48">
        <v>0</v>
      </c>
      <c r="R202" s="48">
        <v>0</v>
      </c>
      <c r="S202" s="49">
        <v>0</v>
      </c>
      <c r="T202" s="48"/>
      <c r="U202" s="48"/>
      <c r="V202" s="48"/>
      <c r="W202" s="49">
        <v>0</v>
      </c>
      <c r="X202" s="48"/>
      <c r="Y202" s="48"/>
      <c r="Z202" s="48"/>
      <c r="AA202" s="29">
        <f t="shared" si="44"/>
        <v>0</v>
      </c>
      <c r="AB202" s="48">
        <f t="shared" si="47"/>
        <v>0</v>
      </c>
      <c r="AC202" s="49">
        <f t="shared" si="47"/>
        <v>0</v>
      </c>
      <c r="AD202" s="50">
        <f t="shared" si="47"/>
        <v>0</v>
      </c>
      <c r="AE202" s="49">
        <f t="shared" si="46"/>
        <v>0</v>
      </c>
      <c r="AF202" s="48"/>
      <c r="AG202" s="49"/>
      <c r="AH202" s="50"/>
      <c r="AI202" s="49"/>
      <c r="AJ202" s="49"/>
      <c r="AM202" s="35"/>
      <c r="AN202" s="35"/>
      <c r="AO202" s="12"/>
      <c r="AQ202" s="9"/>
    </row>
    <row r="203" spans="1:43" ht="19.899999999999999" customHeight="1" x14ac:dyDescent="0.2">
      <c r="A203" s="40"/>
      <c r="B203" s="47" t="s">
        <v>43</v>
      </c>
      <c r="C203" s="48">
        <v>0</v>
      </c>
      <c r="D203" s="48"/>
      <c r="E203" s="48">
        <v>0</v>
      </c>
      <c r="F203" s="48">
        <v>0</v>
      </c>
      <c r="G203" s="49"/>
      <c r="H203" s="48"/>
      <c r="I203" s="48"/>
      <c r="J203" s="48"/>
      <c r="K203" s="49"/>
      <c r="L203" s="48"/>
      <c r="M203" s="48"/>
      <c r="N203" s="48"/>
      <c r="O203" s="49">
        <f t="shared" si="43"/>
        <v>0</v>
      </c>
      <c r="P203" s="48">
        <v>0</v>
      </c>
      <c r="Q203" s="48">
        <v>0</v>
      </c>
      <c r="R203" s="48">
        <v>0</v>
      </c>
      <c r="S203" s="49">
        <v>0</v>
      </c>
      <c r="T203" s="48"/>
      <c r="U203" s="48"/>
      <c r="V203" s="48"/>
      <c r="W203" s="49">
        <v>0</v>
      </c>
      <c r="X203" s="48"/>
      <c r="Y203" s="48"/>
      <c r="Z203" s="48"/>
      <c r="AA203" s="29">
        <f t="shared" si="44"/>
        <v>0</v>
      </c>
      <c r="AB203" s="48">
        <f t="shared" si="47"/>
        <v>0</v>
      </c>
      <c r="AC203" s="49">
        <f t="shared" si="47"/>
        <v>0</v>
      </c>
      <c r="AD203" s="50">
        <f t="shared" si="47"/>
        <v>0</v>
      </c>
      <c r="AE203" s="49">
        <f t="shared" si="46"/>
        <v>0</v>
      </c>
      <c r="AF203" s="48"/>
      <c r="AG203" s="49"/>
      <c r="AH203" s="50"/>
      <c r="AI203" s="49"/>
      <c r="AJ203" s="49"/>
      <c r="AM203" s="35"/>
      <c r="AN203" s="35"/>
      <c r="AO203" s="12"/>
      <c r="AQ203" s="9"/>
    </row>
    <row r="204" spans="1:43" ht="19.899999999999999" customHeight="1" x14ac:dyDescent="0.2">
      <c r="A204" s="40"/>
      <c r="B204" s="47" t="s">
        <v>44</v>
      </c>
      <c r="C204" s="48">
        <v>5259.2345800000003</v>
      </c>
      <c r="D204" s="48">
        <f>C204</f>
        <v>5259.2345800000003</v>
      </c>
      <c r="E204" s="48">
        <v>0</v>
      </c>
      <c r="F204" s="48">
        <v>0</v>
      </c>
      <c r="G204" s="49"/>
      <c r="H204" s="48"/>
      <c r="I204" s="48"/>
      <c r="J204" s="48"/>
      <c r="K204" s="49"/>
      <c r="L204" s="48"/>
      <c r="M204" s="48"/>
      <c r="N204" s="48"/>
      <c r="O204" s="49">
        <f t="shared" si="43"/>
        <v>4917.7476999999999</v>
      </c>
      <c r="P204" s="48">
        <v>0</v>
      </c>
      <c r="Q204" s="48">
        <v>4917.7476999999999</v>
      </c>
      <c r="R204" s="48">
        <v>0</v>
      </c>
      <c r="S204" s="49">
        <f>T204+U204+V204</f>
        <v>0</v>
      </c>
      <c r="T204" s="48">
        <f>T200-SUM(T201:T203)</f>
        <v>0</v>
      </c>
      <c r="U204" s="48">
        <f>U200-SUM(U201:U203)</f>
        <v>0</v>
      </c>
      <c r="V204" s="48">
        <f>V200-SUM(V201:V203)</f>
        <v>0</v>
      </c>
      <c r="W204" s="49">
        <f>X204+Y204+Z204</f>
        <v>0</v>
      </c>
      <c r="X204" s="48">
        <f>X200-SUM(X201:X203)</f>
        <v>0</v>
      </c>
      <c r="Y204" s="48">
        <f>Y200-SUM(Y201:Y203)</f>
        <v>0</v>
      </c>
      <c r="Z204" s="48">
        <f>Z200-SUM(Z201:Z203)</f>
        <v>0</v>
      </c>
      <c r="AA204" s="29">
        <f t="shared" si="44"/>
        <v>0</v>
      </c>
      <c r="AB204" s="48">
        <f t="shared" si="47"/>
        <v>0</v>
      </c>
      <c r="AC204" s="49">
        <f t="shared" si="47"/>
        <v>0</v>
      </c>
      <c r="AD204" s="50">
        <f t="shared" si="47"/>
        <v>0</v>
      </c>
      <c r="AE204" s="49">
        <f t="shared" si="46"/>
        <v>0</v>
      </c>
      <c r="AF204" s="48"/>
      <c r="AG204" s="49"/>
      <c r="AH204" s="50"/>
      <c r="AI204" s="49"/>
      <c r="AJ204" s="49"/>
      <c r="AM204" s="35"/>
      <c r="AN204" s="35"/>
      <c r="AO204" s="12"/>
      <c r="AQ204" s="9"/>
    </row>
    <row r="205" spans="1:43" s="51" customFormat="1" ht="116.45" customHeight="1" x14ac:dyDescent="0.2">
      <c r="A205" s="71">
        <v>38</v>
      </c>
      <c r="B205" s="60" t="s">
        <v>91</v>
      </c>
      <c r="C205" s="42">
        <v>24975.721830000002</v>
      </c>
      <c r="D205" s="42">
        <f>SUM(D206:D209)</f>
        <v>853.74582999999996</v>
      </c>
      <c r="E205" s="42">
        <v>24975.701000000001</v>
      </c>
      <c r="F205" s="42">
        <v>24975.721830000002</v>
      </c>
      <c r="G205" s="43">
        <f>H205+I205+J205</f>
        <v>2.0830000000000001E-2</v>
      </c>
      <c r="H205" s="42"/>
      <c r="I205" s="42">
        <v>2.0830000000000001E-2</v>
      </c>
      <c r="J205" s="42"/>
      <c r="K205" s="43">
        <f>L205+M205+N205</f>
        <v>0</v>
      </c>
      <c r="L205" s="42"/>
      <c r="M205" s="42"/>
      <c r="N205" s="42"/>
      <c r="O205" s="43">
        <f t="shared" si="43"/>
        <v>0</v>
      </c>
      <c r="P205" s="42"/>
      <c r="Q205" s="42"/>
      <c r="R205" s="42"/>
      <c r="S205" s="29">
        <f>T205+U205+V205</f>
        <v>0</v>
      </c>
      <c r="T205" s="28"/>
      <c r="U205" s="28"/>
      <c r="V205" s="28"/>
      <c r="W205" s="43">
        <f>X205+Y205+Z205</f>
        <v>0</v>
      </c>
      <c r="X205" s="42"/>
      <c r="Y205" s="42"/>
      <c r="Z205" s="42"/>
      <c r="AA205" s="29">
        <f t="shared" si="44"/>
        <v>2.0830000000000001E-2</v>
      </c>
      <c r="AB205" s="28">
        <f t="shared" si="47"/>
        <v>0</v>
      </c>
      <c r="AC205" s="29">
        <f t="shared" si="47"/>
        <v>2.0830000000000001E-2</v>
      </c>
      <c r="AD205" s="44">
        <f t="shared" si="47"/>
        <v>0</v>
      </c>
      <c r="AE205" s="43">
        <f t="shared" si="46"/>
        <v>0</v>
      </c>
      <c r="AF205" s="42"/>
      <c r="AG205" s="43"/>
      <c r="AH205" s="45"/>
      <c r="AI205" s="43"/>
      <c r="AJ205" s="43"/>
      <c r="AL205" s="52"/>
      <c r="AM205" s="53"/>
      <c r="AN205" s="53"/>
      <c r="AO205" s="52"/>
      <c r="AQ205" s="9"/>
    </row>
    <row r="206" spans="1:43" ht="19.899999999999999" customHeight="1" x14ac:dyDescent="0.2">
      <c r="A206" s="56"/>
      <c r="B206" s="47" t="s">
        <v>41</v>
      </c>
      <c r="C206" s="48">
        <v>117.82083</v>
      </c>
      <c r="D206" s="48">
        <f>C206</f>
        <v>117.82083</v>
      </c>
      <c r="E206" s="48">
        <v>117.80000000000001</v>
      </c>
      <c r="F206" s="48">
        <v>117.82083</v>
      </c>
      <c r="G206" s="49">
        <f>H206+I206+J206</f>
        <v>2.0829999999989468E-2</v>
      </c>
      <c r="H206" s="48"/>
      <c r="I206" s="48">
        <f>F206-E206</f>
        <v>2.0829999999989468E-2</v>
      </c>
      <c r="J206" s="48"/>
      <c r="K206" s="49"/>
      <c r="L206" s="48"/>
      <c r="M206" s="48"/>
      <c r="N206" s="48"/>
      <c r="O206" s="49">
        <f t="shared" si="43"/>
        <v>0</v>
      </c>
      <c r="P206" s="48">
        <v>0</v>
      </c>
      <c r="Q206" s="48">
        <v>0</v>
      </c>
      <c r="R206" s="48">
        <v>0</v>
      </c>
      <c r="S206" s="49">
        <v>0</v>
      </c>
      <c r="T206" s="48"/>
      <c r="U206" s="48"/>
      <c r="V206" s="48"/>
      <c r="W206" s="49">
        <v>0</v>
      </c>
      <c r="X206" s="48"/>
      <c r="Y206" s="48"/>
      <c r="Z206" s="48"/>
      <c r="AA206" s="29">
        <f t="shared" si="44"/>
        <v>2.0829999999989468E-2</v>
      </c>
      <c r="AB206" s="48">
        <f t="shared" si="47"/>
        <v>0</v>
      </c>
      <c r="AC206" s="49">
        <f t="shared" si="47"/>
        <v>2.0829999999989468E-2</v>
      </c>
      <c r="AD206" s="50">
        <f t="shared" si="47"/>
        <v>0</v>
      </c>
      <c r="AE206" s="49">
        <f t="shared" si="46"/>
        <v>0</v>
      </c>
      <c r="AF206" s="48"/>
      <c r="AG206" s="49"/>
      <c r="AH206" s="50"/>
      <c r="AI206" s="49"/>
      <c r="AJ206" s="49"/>
      <c r="AM206" s="35"/>
      <c r="AN206" s="35"/>
      <c r="AO206" s="12"/>
      <c r="AQ206" s="9"/>
    </row>
    <row r="207" spans="1:43" ht="19.899999999999999" customHeight="1" x14ac:dyDescent="0.2">
      <c r="A207" s="56"/>
      <c r="B207" s="47" t="s">
        <v>42</v>
      </c>
      <c r="C207" s="48">
        <v>24121.975999999999</v>
      </c>
      <c r="D207" s="48"/>
      <c r="E207" s="48">
        <v>24121.975999999999</v>
      </c>
      <c r="F207" s="48">
        <v>24121.975999999999</v>
      </c>
      <c r="G207" s="49">
        <f>H207+I207+J207</f>
        <v>0</v>
      </c>
      <c r="H207" s="48"/>
      <c r="I207" s="48">
        <f>F207-E207</f>
        <v>0</v>
      </c>
      <c r="J207" s="48"/>
      <c r="K207" s="49"/>
      <c r="L207" s="48"/>
      <c r="M207" s="48"/>
      <c r="N207" s="48"/>
      <c r="O207" s="49">
        <f t="shared" si="43"/>
        <v>0</v>
      </c>
      <c r="P207" s="48">
        <v>0</v>
      </c>
      <c r="Q207" s="48">
        <v>0</v>
      </c>
      <c r="R207" s="48">
        <v>0</v>
      </c>
      <c r="S207" s="49">
        <v>0</v>
      </c>
      <c r="T207" s="48"/>
      <c r="U207" s="48"/>
      <c r="V207" s="48"/>
      <c r="W207" s="49">
        <v>0</v>
      </c>
      <c r="X207" s="48"/>
      <c r="Y207" s="48"/>
      <c r="Z207" s="48"/>
      <c r="AA207" s="29">
        <f t="shared" si="44"/>
        <v>0</v>
      </c>
      <c r="AB207" s="48">
        <f t="shared" si="47"/>
        <v>0</v>
      </c>
      <c r="AC207" s="49">
        <f t="shared" si="47"/>
        <v>0</v>
      </c>
      <c r="AD207" s="50">
        <f t="shared" si="47"/>
        <v>0</v>
      </c>
      <c r="AE207" s="49">
        <f t="shared" si="46"/>
        <v>0</v>
      </c>
      <c r="AF207" s="48"/>
      <c r="AG207" s="49"/>
      <c r="AH207" s="50"/>
      <c r="AI207" s="49"/>
      <c r="AJ207" s="49"/>
      <c r="AM207" s="35"/>
      <c r="AN207" s="35"/>
      <c r="AO207" s="12"/>
      <c r="AQ207" s="9"/>
    </row>
    <row r="208" spans="1:43" ht="19.899999999999999" customHeight="1" x14ac:dyDescent="0.2">
      <c r="A208" s="56"/>
      <c r="B208" s="47" t="s">
        <v>43</v>
      </c>
      <c r="C208" s="48">
        <v>0</v>
      </c>
      <c r="D208" s="48"/>
      <c r="E208" s="48">
        <v>0</v>
      </c>
      <c r="F208" s="48">
        <v>0</v>
      </c>
      <c r="G208" s="49">
        <f>H208+I208+J208</f>
        <v>0</v>
      </c>
      <c r="H208" s="48"/>
      <c r="I208" s="48">
        <f>F208-E208</f>
        <v>0</v>
      </c>
      <c r="J208" s="48"/>
      <c r="K208" s="49"/>
      <c r="L208" s="48"/>
      <c r="M208" s="48"/>
      <c r="N208" s="48"/>
      <c r="O208" s="49">
        <f t="shared" si="43"/>
        <v>0</v>
      </c>
      <c r="P208" s="48">
        <v>0</v>
      </c>
      <c r="Q208" s="48">
        <v>0</v>
      </c>
      <c r="R208" s="48">
        <v>0</v>
      </c>
      <c r="S208" s="49">
        <v>0</v>
      </c>
      <c r="T208" s="48"/>
      <c r="U208" s="48"/>
      <c r="V208" s="48"/>
      <c r="W208" s="49">
        <v>0</v>
      </c>
      <c r="X208" s="48"/>
      <c r="Y208" s="48"/>
      <c r="Z208" s="48"/>
      <c r="AA208" s="29">
        <f t="shared" si="44"/>
        <v>0</v>
      </c>
      <c r="AB208" s="48">
        <f t="shared" si="47"/>
        <v>0</v>
      </c>
      <c r="AC208" s="49">
        <f t="shared" si="47"/>
        <v>0</v>
      </c>
      <c r="AD208" s="50">
        <f t="shared" si="47"/>
        <v>0</v>
      </c>
      <c r="AE208" s="49">
        <f t="shared" si="46"/>
        <v>0</v>
      </c>
      <c r="AF208" s="48"/>
      <c r="AG208" s="49"/>
      <c r="AH208" s="50"/>
      <c r="AI208" s="49"/>
      <c r="AJ208" s="49"/>
      <c r="AM208" s="35"/>
      <c r="AN208" s="35"/>
      <c r="AO208" s="12"/>
      <c r="AQ208" s="9"/>
    </row>
    <row r="209" spans="1:43" ht="19.899999999999999" customHeight="1" x14ac:dyDescent="0.2">
      <c r="A209" s="56"/>
      <c r="B209" s="47" t="s">
        <v>44</v>
      </c>
      <c r="C209" s="48">
        <v>735.92499999999995</v>
      </c>
      <c r="D209" s="48">
        <f>C209</f>
        <v>735.92499999999995</v>
      </c>
      <c r="E209" s="48">
        <v>735.92499999999995</v>
      </c>
      <c r="F209" s="48">
        <v>735.92499999999995</v>
      </c>
      <c r="G209" s="49">
        <f>H209+I209+J209</f>
        <v>0</v>
      </c>
      <c r="H209" s="48"/>
      <c r="I209" s="48">
        <f>F209-E209</f>
        <v>0</v>
      </c>
      <c r="J209" s="48"/>
      <c r="K209" s="49"/>
      <c r="L209" s="48"/>
      <c r="M209" s="48"/>
      <c r="N209" s="48"/>
      <c r="O209" s="49">
        <f t="shared" si="43"/>
        <v>0</v>
      </c>
      <c r="P209" s="48">
        <v>0</v>
      </c>
      <c r="Q209" s="48">
        <v>0</v>
      </c>
      <c r="R209" s="48">
        <v>0</v>
      </c>
      <c r="S209" s="49">
        <f>T209+U209+V209</f>
        <v>0</v>
      </c>
      <c r="T209" s="48">
        <f>T205-SUM(T206:T208)</f>
        <v>0</v>
      </c>
      <c r="U209" s="48">
        <f>U205-SUM(U206:U208)</f>
        <v>0</v>
      </c>
      <c r="V209" s="48">
        <f>V205-SUM(V206:V208)</f>
        <v>0</v>
      </c>
      <c r="W209" s="49">
        <f>X209+Y209+Z209</f>
        <v>0</v>
      </c>
      <c r="X209" s="48">
        <f>X205-SUM(X206:X208)</f>
        <v>0</v>
      </c>
      <c r="Y209" s="48">
        <f>Y205-SUM(Y206:Y208)</f>
        <v>0</v>
      </c>
      <c r="Z209" s="48">
        <f>Z205-SUM(Z206:Z208)</f>
        <v>0</v>
      </c>
      <c r="AA209" s="29">
        <f t="shared" si="44"/>
        <v>0</v>
      </c>
      <c r="AB209" s="48">
        <f t="shared" si="47"/>
        <v>0</v>
      </c>
      <c r="AC209" s="49">
        <f t="shared" si="47"/>
        <v>0</v>
      </c>
      <c r="AD209" s="50">
        <f t="shared" si="47"/>
        <v>0</v>
      </c>
      <c r="AE209" s="49">
        <f t="shared" si="46"/>
        <v>0</v>
      </c>
      <c r="AF209" s="48"/>
      <c r="AG209" s="49"/>
      <c r="AH209" s="50"/>
      <c r="AI209" s="49"/>
      <c r="AJ209" s="49"/>
      <c r="AM209" s="35"/>
      <c r="AN209" s="35"/>
      <c r="AO209" s="12"/>
      <c r="AQ209" s="9"/>
    </row>
    <row r="210" spans="1:43" ht="141" customHeight="1" x14ac:dyDescent="0.2">
      <c r="A210" s="56">
        <v>39</v>
      </c>
      <c r="B210" s="73" t="s">
        <v>92</v>
      </c>
      <c r="C210" s="28">
        <f>C211+C212+C213+C214</f>
        <v>8000</v>
      </c>
      <c r="D210" s="28">
        <f t="shared" ref="D210:AJ210" si="48">D211+D212+D213+D214</f>
        <v>8000</v>
      </c>
      <c r="E210" s="28">
        <f t="shared" si="48"/>
        <v>0</v>
      </c>
      <c r="F210" s="28">
        <f t="shared" si="48"/>
        <v>0</v>
      </c>
      <c r="G210" s="28">
        <f t="shared" si="48"/>
        <v>0</v>
      </c>
      <c r="H210" s="28">
        <f t="shared" si="48"/>
        <v>0</v>
      </c>
      <c r="I210" s="28">
        <f t="shared" si="48"/>
        <v>0</v>
      </c>
      <c r="J210" s="28">
        <f t="shared" si="48"/>
        <v>0</v>
      </c>
      <c r="K210" s="28">
        <f t="shared" si="48"/>
        <v>0</v>
      </c>
      <c r="L210" s="28">
        <f t="shared" si="48"/>
        <v>0</v>
      </c>
      <c r="M210" s="28">
        <f t="shared" si="48"/>
        <v>0</v>
      </c>
      <c r="N210" s="28">
        <f t="shared" si="48"/>
        <v>0</v>
      </c>
      <c r="O210" s="28">
        <f t="shared" si="48"/>
        <v>8000</v>
      </c>
      <c r="P210" s="28">
        <f t="shared" si="48"/>
        <v>0</v>
      </c>
      <c r="Q210" s="28">
        <f t="shared" si="48"/>
        <v>8000</v>
      </c>
      <c r="R210" s="28">
        <f t="shared" si="48"/>
        <v>0</v>
      </c>
      <c r="S210" s="28">
        <f t="shared" si="48"/>
        <v>0</v>
      </c>
      <c r="T210" s="28">
        <f t="shared" si="48"/>
        <v>0</v>
      </c>
      <c r="U210" s="28">
        <f t="shared" si="48"/>
        <v>0</v>
      </c>
      <c r="V210" s="28">
        <f t="shared" si="48"/>
        <v>0</v>
      </c>
      <c r="W210" s="28">
        <f t="shared" si="48"/>
        <v>0</v>
      </c>
      <c r="X210" s="28">
        <f t="shared" si="48"/>
        <v>0</v>
      </c>
      <c r="Y210" s="28">
        <f t="shared" si="48"/>
        <v>0</v>
      </c>
      <c r="Z210" s="28">
        <f t="shared" si="48"/>
        <v>0</v>
      </c>
      <c r="AA210" s="28">
        <f t="shared" si="48"/>
        <v>0</v>
      </c>
      <c r="AB210" s="28">
        <f t="shared" si="48"/>
        <v>0</v>
      </c>
      <c r="AC210" s="28">
        <f t="shared" si="48"/>
        <v>0</v>
      </c>
      <c r="AD210" s="28">
        <f t="shared" si="48"/>
        <v>0</v>
      </c>
      <c r="AE210" s="28">
        <f t="shared" si="48"/>
        <v>0</v>
      </c>
      <c r="AF210" s="28">
        <f t="shared" si="48"/>
        <v>0</v>
      </c>
      <c r="AG210" s="28">
        <f t="shared" si="48"/>
        <v>0</v>
      </c>
      <c r="AH210" s="28">
        <f t="shared" si="48"/>
        <v>0</v>
      </c>
      <c r="AI210" s="28">
        <f t="shared" si="48"/>
        <v>0</v>
      </c>
      <c r="AJ210" s="28">
        <f t="shared" si="48"/>
        <v>0</v>
      </c>
      <c r="AM210" s="35"/>
      <c r="AN210" s="35"/>
      <c r="AO210" s="12"/>
      <c r="AQ210" s="9"/>
    </row>
    <row r="211" spans="1:43" ht="19.899999999999999" customHeight="1" x14ac:dyDescent="0.2">
      <c r="A211" s="56"/>
      <c r="B211" s="47" t="s">
        <v>41</v>
      </c>
      <c r="C211" s="48">
        <v>8000</v>
      </c>
      <c r="D211" s="48">
        <v>8000</v>
      </c>
      <c r="E211" s="48"/>
      <c r="F211" s="48"/>
      <c r="G211" s="49"/>
      <c r="H211" s="48"/>
      <c r="I211" s="48"/>
      <c r="J211" s="48"/>
      <c r="K211" s="49"/>
      <c r="L211" s="48"/>
      <c r="M211" s="48"/>
      <c r="N211" s="48"/>
      <c r="O211" s="49">
        <f>P211+Q211+R211</f>
        <v>8000</v>
      </c>
      <c r="P211" s="48"/>
      <c r="Q211" s="48">
        <v>8000</v>
      </c>
      <c r="R211" s="48"/>
      <c r="S211" s="49"/>
      <c r="T211" s="48"/>
      <c r="U211" s="48"/>
      <c r="V211" s="48"/>
      <c r="W211" s="49"/>
      <c r="X211" s="48"/>
      <c r="Y211" s="48"/>
      <c r="Z211" s="48"/>
      <c r="AA211" s="29"/>
      <c r="AB211" s="48"/>
      <c r="AC211" s="49"/>
      <c r="AD211" s="50"/>
      <c r="AE211" s="49"/>
      <c r="AF211" s="48"/>
      <c r="AG211" s="49"/>
      <c r="AH211" s="50"/>
      <c r="AI211" s="49"/>
      <c r="AJ211" s="49"/>
      <c r="AM211" s="35"/>
      <c r="AN211" s="35"/>
      <c r="AO211" s="12"/>
      <c r="AQ211" s="9"/>
    </row>
    <row r="212" spans="1:43" ht="19.899999999999999" customHeight="1" x14ac:dyDescent="0.2">
      <c r="A212" s="56"/>
      <c r="B212" s="47" t="s">
        <v>42</v>
      </c>
      <c r="C212" s="48"/>
      <c r="D212" s="48"/>
      <c r="E212" s="48"/>
      <c r="F212" s="48"/>
      <c r="G212" s="49"/>
      <c r="H212" s="48"/>
      <c r="I212" s="48"/>
      <c r="J212" s="48"/>
      <c r="K212" s="49"/>
      <c r="L212" s="48"/>
      <c r="M212" s="48"/>
      <c r="N212" s="48"/>
      <c r="O212" s="49">
        <f t="shared" ref="O212:O214" si="49">P212+Q212+R212</f>
        <v>0</v>
      </c>
      <c r="P212" s="48"/>
      <c r="Q212" s="48"/>
      <c r="R212" s="48"/>
      <c r="S212" s="49"/>
      <c r="T212" s="48"/>
      <c r="U212" s="48"/>
      <c r="V212" s="48"/>
      <c r="W212" s="49"/>
      <c r="X212" s="48"/>
      <c r="Y212" s="48"/>
      <c r="Z212" s="48"/>
      <c r="AA212" s="29"/>
      <c r="AB212" s="48"/>
      <c r="AC212" s="49"/>
      <c r="AD212" s="50"/>
      <c r="AE212" s="49"/>
      <c r="AF212" s="48"/>
      <c r="AG212" s="49"/>
      <c r="AH212" s="50"/>
      <c r="AI212" s="49"/>
      <c r="AJ212" s="49"/>
      <c r="AM212" s="35"/>
      <c r="AN212" s="35"/>
      <c r="AO212" s="12"/>
      <c r="AQ212" s="9"/>
    </row>
    <row r="213" spans="1:43" ht="19.899999999999999" customHeight="1" x14ac:dyDescent="0.2">
      <c r="A213" s="56"/>
      <c r="B213" s="47" t="s">
        <v>43</v>
      </c>
      <c r="C213" s="48"/>
      <c r="D213" s="48"/>
      <c r="E213" s="48"/>
      <c r="F213" s="48"/>
      <c r="G213" s="49"/>
      <c r="H213" s="48"/>
      <c r="I213" s="48"/>
      <c r="J213" s="48"/>
      <c r="K213" s="49"/>
      <c r="L213" s="48"/>
      <c r="M213" s="48"/>
      <c r="N213" s="48"/>
      <c r="O213" s="49">
        <f t="shared" si="49"/>
        <v>0</v>
      </c>
      <c r="P213" s="48"/>
      <c r="Q213" s="48"/>
      <c r="R213" s="48"/>
      <c r="S213" s="49"/>
      <c r="T213" s="48"/>
      <c r="U213" s="48"/>
      <c r="V213" s="48"/>
      <c r="W213" s="49"/>
      <c r="X213" s="48"/>
      <c r="Y213" s="48"/>
      <c r="Z213" s="48"/>
      <c r="AA213" s="29"/>
      <c r="AB213" s="48"/>
      <c r="AC213" s="49"/>
      <c r="AD213" s="50"/>
      <c r="AE213" s="49"/>
      <c r="AF213" s="48"/>
      <c r="AG213" s="49"/>
      <c r="AH213" s="50"/>
      <c r="AI213" s="49"/>
      <c r="AJ213" s="49"/>
      <c r="AM213" s="35"/>
      <c r="AN213" s="35"/>
      <c r="AO213" s="12"/>
      <c r="AQ213" s="9"/>
    </row>
    <row r="214" spans="1:43" ht="19.899999999999999" customHeight="1" x14ac:dyDescent="0.2">
      <c r="A214" s="56"/>
      <c r="B214" s="47" t="s">
        <v>44</v>
      </c>
      <c r="C214" s="48"/>
      <c r="D214" s="48"/>
      <c r="E214" s="48"/>
      <c r="F214" s="48"/>
      <c r="G214" s="49"/>
      <c r="H214" s="48"/>
      <c r="I214" s="48"/>
      <c r="J214" s="48"/>
      <c r="K214" s="49"/>
      <c r="L214" s="48"/>
      <c r="M214" s="48"/>
      <c r="N214" s="48"/>
      <c r="O214" s="49">
        <f t="shared" si="49"/>
        <v>0</v>
      </c>
      <c r="P214" s="48"/>
      <c r="Q214" s="48"/>
      <c r="R214" s="48"/>
      <c r="S214" s="49"/>
      <c r="T214" s="48"/>
      <c r="U214" s="48"/>
      <c r="V214" s="48"/>
      <c r="W214" s="49"/>
      <c r="X214" s="48"/>
      <c r="Y214" s="48"/>
      <c r="Z214" s="48"/>
      <c r="AA214" s="29"/>
      <c r="AB214" s="48"/>
      <c r="AC214" s="49"/>
      <c r="AD214" s="50"/>
      <c r="AE214" s="49"/>
      <c r="AF214" s="48"/>
      <c r="AG214" s="49"/>
      <c r="AH214" s="50"/>
      <c r="AI214" s="49"/>
      <c r="AJ214" s="49"/>
      <c r="AM214" s="35"/>
      <c r="AN214" s="35"/>
      <c r="AO214" s="12"/>
      <c r="AQ214" s="9"/>
    </row>
    <row r="215" spans="1:43" ht="21" customHeight="1" x14ac:dyDescent="0.2">
      <c r="A215" s="26"/>
      <c r="B215" s="36" t="s">
        <v>93</v>
      </c>
      <c r="C215" s="29">
        <f>C216</f>
        <v>2696187.01296</v>
      </c>
      <c r="D215" s="29">
        <f t="shared" ref="D215:S217" si="50">D216</f>
        <v>95592.032550000004</v>
      </c>
      <c r="E215" s="29">
        <f t="shared" si="50"/>
        <v>338220.01795999997</v>
      </c>
      <c r="F215" s="29">
        <f t="shared" si="50"/>
        <v>339661.07477000001</v>
      </c>
      <c r="G215" s="29">
        <f t="shared" si="50"/>
        <v>1441.0566999999846</v>
      </c>
      <c r="H215" s="29">
        <f t="shared" si="50"/>
        <v>0</v>
      </c>
      <c r="I215" s="29">
        <f t="shared" si="50"/>
        <v>1441.0566999999846</v>
      </c>
      <c r="J215" s="29">
        <f t="shared" si="50"/>
        <v>0</v>
      </c>
      <c r="K215" s="29">
        <f t="shared" si="50"/>
        <v>0</v>
      </c>
      <c r="L215" s="29">
        <f t="shared" si="50"/>
        <v>0</v>
      </c>
      <c r="M215" s="29">
        <f t="shared" si="50"/>
        <v>0</v>
      </c>
      <c r="N215" s="29">
        <f t="shared" si="50"/>
        <v>0</v>
      </c>
      <c r="O215" s="29">
        <f t="shared" si="50"/>
        <v>1016217.3</v>
      </c>
      <c r="P215" s="29">
        <f t="shared" si="50"/>
        <v>0</v>
      </c>
      <c r="Q215" s="29">
        <f t="shared" si="50"/>
        <v>1016217.3</v>
      </c>
      <c r="R215" s="29">
        <f t="shared" si="50"/>
        <v>0</v>
      </c>
      <c r="S215" s="29">
        <f t="shared" si="50"/>
        <v>187750.09574999998</v>
      </c>
      <c r="T215" s="29">
        <f t="shared" ref="T215:AI217" si="51">T216</f>
        <v>0</v>
      </c>
      <c r="U215" s="29">
        <f t="shared" si="51"/>
        <v>187750.09574999998</v>
      </c>
      <c r="V215" s="29">
        <f t="shared" si="51"/>
        <v>0</v>
      </c>
      <c r="W215" s="29">
        <f t="shared" si="51"/>
        <v>191296.52333</v>
      </c>
      <c r="X215" s="29">
        <f t="shared" si="51"/>
        <v>0</v>
      </c>
      <c r="Y215" s="29">
        <f t="shared" si="51"/>
        <v>191296.52333</v>
      </c>
      <c r="Z215" s="29">
        <f t="shared" si="51"/>
        <v>0</v>
      </c>
      <c r="AA215" s="29">
        <f t="shared" si="51"/>
        <v>5022.373580000004</v>
      </c>
      <c r="AB215" s="29">
        <f t="shared" si="51"/>
        <v>0</v>
      </c>
      <c r="AC215" s="29">
        <f t="shared" si="51"/>
        <v>5022.373580000004</v>
      </c>
      <c r="AD215" s="29">
        <f t="shared" si="51"/>
        <v>0</v>
      </c>
      <c r="AE215" s="29">
        <f t="shared" si="51"/>
        <v>34.889299999999956</v>
      </c>
      <c r="AF215" s="29">
        <f t="shared" si="51"/>
        <v>0</v>
      </c>
      <c r="AG215" s="29">
        <f t="shared" si="51"/>
        <v>34.889299999999956</v>
      </c>
      <c r="AH215" s="29">
        <f t="shared" si="51"/>
        <v>0</v>
      </c>
      <c r="AI215" s="29">
        <f t="shared" si="51"/>
        <v>0</v>
      </c>
      <c r="AJ215" s="29"/>
      <c r="AL215" s="12">
        <f>G215+W215-K215-S215-(AA215-AE215)</f>
        <v>0</v>
      </c>
      <c r="AM215" s="35">
        <f>G215+W215-K215-S215</f>
        <v>4987.4842800000042</v>
      </c>
      <c r="AN215" s="35">
        <f>AA215-AE215</f>
        <v>4987.4842800000042</v>
      </c>
      <c r="AO215" s="12">
        <f>AM215-AN215</f>
        <v>0</v>
      </c>
      <c r="AQ215" s="9"/>
    </row>
    <row r="216" spans="1:43" ht="33.6" customHeight="1" x14ac:dyDescent="0.2">
      <c r="A216" s="26"/>
      <c r="B216" s="37" t="s">
        <v>94</v>
      </c>
      <c r="C216" s="29">
        <f>C217</f>
        <v>2696187.01296</v>
      </c>
      <c r="D216" s="29">
        <f t="shared" si="50"/>
        <v>95592.032550000004</v>
      </c>
      <c r="E216" s="29">
        <f t="shared" si="50"/>
        <v>338220.01795999997</v>
      </c>
      <c r="F216" s="29">
        <f t="shared" si="50"/>
        <v>339661.07477000001</v>
      </c>
      <c r="G216" s="29">
        <f t="shared" si="50"/>
        <v>1441.0566999999846</v>
      </c>
      <c r="H216" s="29">
        <f t="shared" si="50"/>
        <v>0</v>
      </c>
      <c r="I216" s="29">
        <f t="shared" si="50"/>
        <v>1441.0566999999846</v>
      </c>
      <c r="J216" s="29">
        <f t="shared" si="50"/>
        <v>0</v>
      </c>
      <c r="K216" s="29">
        <f t="shared" si="50"/>
        <v>0</v>
      </c>
      <c r="L216" s="29">
        <f t="shared" si="50"/>
        <v>0</v>
      </c>
      <c r="M216" s="29">
        <f t="shared" si="50"/>
        <v>0</v>
      </c>
      <c r="N216" s="29">
        <f t="shared" si="50"/>
        <v>0</v>
      </c>
      <c r="O216" s="29">
        <f t="shared" si="50"/>
        <v>1016217.3</v>
      </c>
      <c r="P216" s="29">
        <f t="shared" si="50"/>
        <v>0</v>
      </c>
      <c r="Q216" s="29">
        <f t="shared" si="50"/>
        <v>1016217.3</v>
      </c>
      <c r="R216" s="29">
        <f t="shared" si="50"/>
        <v>0</v>
      </c>
      <c r="S216" s="29">
        <f t="shared" si="50"/>
        <v>187750.09574999998</v>
      </c>
      <c r="T216" s="29">
        <f t="shared" si="51"/>
        <v>0</v>
      </c>
      <c r="U216" s="29">
        <f t="shared" si="51"/>
        <v>187750.09574999998</v>
      </c>
      <c r="V216" s="29">
        <f t="shared" si="51"/>
        <v>0</v>
      </c>
      <c r="W216" s="29">
        <f t="shared" si="51"/>
        <v>191296.52333</v>
      </c>
      <c r="X216" s="29">
        <f t="shared" si="51"/>
        <v>0</v>
      </c>
      <c r="Y216" s="29">
        <f t="shared" si="51"/>
        <v>191296.52333</v>
      </c>
      <c r="Z216" s="29">
        <f t="shared" si="51"/>
        <v>0</v>
      </c>
      <c r="AA216" s="29">
        <f t="shared" si="51"/>
        <v>5022.373580000004</v>
      </c>
      <c r="AB216" s="29">
        <f t="shared" si="51"/>
        <v>0</v>
      </c>
      <c r="AC216" s="29">
        <f t="shared" si="51"/>
        <v>5022.373580000004</v>
      </c>
      <c r="AD216" s="29">
        <f t="shared" si="51"/>
        <v>0</v>
      </c>
      <c r="AE216" s="29">
        <f t="shared" si="51"/>
        <v>34.889299999999956</v>
      </c>
      <c r="AF216" s="29">
        <f t="shared" si="51"/>
        <v>0</v>
      </c>
      <c r="AG216" s="29">
        <f t="shared" si="51"/>
        <v>34.889299999999956</v>
      </c>
      <c r="AH216" s="29">
        <f t="shared" si="51"/>
        <v>0</v>
      </c>
      <c r="AI216" s="29">
        <f t="shared" si="51"/>
        <v>0</v>
      </c>
      <c r="AJ216" s="29"/>
      <c r="AL216" s="12">
        <f>G216+W216-K216-S216-(AA216-AE216)</f>
        <v>0</v>
      </c>
      <c r="AM216" s="35">
        <f>G216+W216-K216-S216</f>
        <v>4987.4842800000042</v>
      </c>
      <c r="AN216" s="35">
        <f>AA216-AE216</f>
        <v>4987.4842800000042</v>
      </c>
      <c r="AO216" s="12">
        <f>AM216-AN216</f>
        <v>0</v>
      </c>
      <c r="AQ216" s="9"/>
    </row>
    <row r="217" spans="1:43" ht="88.15" customHeight="1" x14ac:dyDescent="0.2">
      <c r="A217" s="26"/>
      <c r="B217" s="38" t="s">
        <v>95</v>
      </c>
      <c r="C217" s="39">
        <f>C218</f>
        <v>2696187.01296</v>
      </c>
      <c r="D217" s="39">
        <f t="shared" si="50"/>
        <v>95592.032550000004</v>
      </c>
      <c r="E217" s="39">
        <f t="shared" si="50"/>
        <v>338220.01795999997</v>
      </c>
      <c r="F217" s="39">
        <f t="shared" si="50"/>
        <v>339661.07477000001</v>
      </c>
      <c r="G217" s="39">
        <f t="shared" si="50"/>
        <v>1441.0566999999846</v>
      </c>
      <c r="H217" s="39">
        <f t="shared" si="50"/>
        <v>0</v>
      </c>
      <c r="I217" s="39">
        <f t="shared" si="50"/>
        <v>1441.0566999999846</v>
      </c>
      <c r="J217" s="39">
        <f t="shared" si="50"/>
        <v>0</v>
      </c>
      <c r="K217" s="39">
        <f t="shared" si="50"/>
        <v>0</v>
      </c>
      <c r="L217" s="39">
        <f t="shared" si="50"/>
        <v>0</v>
      </c>
      <c r="M217" s="39">
        <f t="shared" si="50"/>
        <v>0</v>
      </c>
      <c r="N217" s="39">
        <f t="shared" si="50"/>
        <v>0</v>
      </c>
      <c r="O217" s="39">
        <f t="shared" si="50"/>
        <v>1016217.3</v>
      </c>
      <c r="P217" s="39">
        <f t="shared" si="50"/>
        <v>0</v>
      </c>
      <c r="Q217" s="39">
        <f t="shared" si="50"/>
        <v>1016217.3</v>
      </c>
      <c r="R217" s="39">
        <f t="shared" si="50"/>
        <v>0</v>
      </c>
      <c r="S217" s="39">
        <f t="shared" si="50"/>
        <v>187750.09574999998</v>
      </c>
      <c r="T217" s="39">
        <f t="shared" si="51"/>
        <v>0</v>
      </c>
      <c r="U217" s="39">
        <f t="shared" si="51"/>
        <v>187750.09574999998</v>
      </c>
      <c r="V217" s="39">
        <f t="shared" si="51"/>
        <v>0</v>
      </c>
      <c r="W217" s="39">
        <f t="shared" si="51"/>
        <v>191296.52333</v>
      </c>
      <c r="X217" s="39">
        <f t="shared" si="51"/>
        <v>0</v>
      </c>
      <c r="Y217" s="39">
        <f t="shared" si="51"/>
        <v>191296.52333</v>
      </c>
      <c r="Z217" s="39">
        <f t="shared" si="51"/>
        <v>0</v>
      </c>
      <c r="AA217" s="39">
        <f t="shared" si="51"/>
        <v>5022.373580000004</v>
      </c>
      <c r="AB217" s="39">
        <f t="shared" si="51"/>
        <v>0</v>
      </c>
      <c r="AC217" s="39">
        <f t="shared" si="51"/>
        <v>5022.373580000004</v>
      </c>
      <c r="AD217" s="39">
        <f t="shared" si="51"/>
        <v>0</v>
      </c>
      <c r="AE217" s="39">
        <f t="shared" si="51"/>
        <v>34.889299999999956</v>
      </c>
      <c r="AF217" s="39">
        <f t="shared" si="51"/>
        <v>0</v>
      </c>
      <c r="AG217" s="39">
        <f t="shared" si="51"/>
        <v>34.889299999999956</v>
      </c>
      <c r="AH217" s="39">
        <f t="shared" si="51"/>
        <v>0</v>
      </c>
      <c r="AI217" s="39">
        <f t="shared" si="51"/>
        <v>0</v>
      </c>
      <c r="AJ217" s="39"/>
      <c r="AL217" s="12">
        <f>G217+W217-K217-S217-(AA217-AE217)</f>
        <v>0</v>
      </c>
      <c r="AM217" s="35">
        <f>G217+W217-K217-S217</f>
        <v>4987.4842800000042</v>
      </c>
      <c r="AN217" s="35">
        <f>AA217-AE217</f>
        <v>4987.4842800000042</v>
      </c>
      <c r="AO217" s="12">
        <f>AM217-AN217</f>
        <v>0</v>
      </c>
      <c r="AQ217" s="9"/>
    </row>
    <row r="218" spans="1:43" ht="69.599999999999994" customHeight="1" x14ac:dyDescent="0.2">
      <c r="A218" s="26"/>
      <c r="B218" s="38" t="s">
        <v>96</v>
      </c>
      <c r="C218" s="39">
        <f>C219+C224+C229+C234+C239+C244+C249+C254+C259+C264+C269+C274+C279+C284+C289+C294+C299</f>
        <v>2696187.01296</v>
      </c>
      <c r="D218" s="39">
        <f t="shared" ref="D218:AI218" si="52">D219+D224+D229+D234+D239+D244+D249+D254+D259+D264+D269+D274+D279+D284+D289+D294+D299</f>
        <v>95592.032550000004</v>
      </c>
      <c r="E218" s="39">
        <f t="shared" si="52"/>
        <v>338220.01795999997</v>
      </c>
      <c r="F218" s="39">
        <f t="shared" si="52"/>
        <v>339661.07477000001</v>
      </c>
      <c r="G218" s="39">
        <f t="shared" si="52"/>
        <v>1441.0566999999846</v>
      </c>
      <c r="H218" s="64">
        <f t="shared" si="52"/>
        <v>0</v>
      </c>
      <c r="I218" s="64">
        <f t="shared" si="52"/>
        <v>1441.0566999999846</v>
      </c>
      <c r="J218" s="64">
        <f t="shared" si="52"/>
        <v>0</v>
      </c>
      <c r="K218" s="39">
        <f t="shared" si="52"/>
        <v>0</v>
      </c>
      <c r="L218" s="64">
        <f t="shared" si="52"/>
        <v>0</v>
      </c>
      <c r="M218" s="64">
        <f t="shared" si="52"/>
        <v>0</v>
      </c>
      <c r="N218" s="64">
        <f t="shared" si="52"/>
        <v>0</v>
      </c>
      <c r="O218" s="39">
        <f t="shared" si="52"/>
        <v>1016217.3</v>
      </c>
      <c r="P218" s="64">
        <f t="shared" si="52"/>
        <v>0</v>
      </c>
      <c r="Q218" s="64">
        <f t="shared" si="52"/>
        <v>1016217.3</v>
      </c>
      <c r="R218" s="64">
        <f t="shared" si="52"/>
        <v>0</v>
      </c>
      <c r="S218" s="39">
        <f t="shared" si="52"/>
        <v>187750.09574999998</v>
      </c>
      <c r="T218" s="64">
        <f t="shared" si="52"/>
        <v>0</v>
      </c>
      <c r="U218" s="64">
        <f t="shared" si="52"/>
        <v>187750.09574999998</v>
      </c>
      <c r="V218" s="64">
        <f t="shared" si="52"/>
        <v>0</v>
      </c>
      <c r="W218" s="39">
        <f t="shared" si="52"/>
        <v>191296.52333</v>
      </c>
      <c r="X218" s="64">
        <f t="shared" si="52"/>
        <v>0</v>
      </c>
      <c r="Y218" s="64">
        <f t="shared" si="52"/>
        <v>191296.52333</v>
      </c>
      <c r="Z218" s="64">
        <f t="shared" si="52"/>
        <v>0</v>
      </c>
      <c r="AA218" s="39">
        <f t="shared" si="52"/>
        <v>5022.373580000004</v>
      </c>
      <c r="AB218" s="64">
        <f t="shared" si="52"/>
        <v>0</v>
      </c>
      <c r="AC218" s="39">
        <f t="shared" si="52"/>
        <v>5022.373580000004</v>
      </c>
      <c r="AD218" s="65">
        <f t="shared" si="52"/>
        <v>0</v>
      </c>
      <c r="AE218" s="39">
        <f t="shared" si="52"/>
        <v>34.889299999999956</v>
      </c>
      <c r="AF218" s="64">
        <f t="shared" si="52"/>
        <v>0</v>
      </c>
      <c r="AG218" s="39">
        <f t="shared" si="52"/>
        <v>34.889299999999956</v>
      </c>
      <c r="AH218" s="65">
        <f t="shared" si="52"/>
        <v>0</v>
      </c>
      <c r="AI218" s="39">
        <f t="shared" si="52"/>
        <v>0</v>
      </c>
      <c r="AJ218" s="39"/>
      <c r="AM218" s="35"/>
      <c r="AN218" s="35"/>
      <c r="AO218" s="12"/>
      <c r="AQ218" s="9"/>
    </row>
    <row r="219" spans="1:43" ht="60.6" customHeight="1" x14ac:dyDescent="0.2">
      <c r="A219" s="40">
        <v>40</v>
      </c>
      <c r="B219" s="62" t="s">
        <v>97</v>
      </c>
      <c r="C219" s="42">
        <v>602010.5</v>
      </c>
      <c r="D219" s="42">
        <f>SUM(D220:D223)</f>
        <v>12386.66754</v>
      </c>
      <c r="E219" s="42">
        <v>12386.66754</v>
      </c>
      <c r="F219" s="42">
        <v>12386.66754</v>
      </c>
      <c r="G219" s="43">
        <f t="shared" ref="G219:G282" si="53">H219+I219+J219</f>
        <v>0</v>
      </c>
      <c r="H219" s="42"/>
      <c r="I219" s="42"/>
      <c r="J219" s="42"/>
      <c r="K219" s="43">
        <f>L219+M219+N219</f>
        <v>0</v>
      </c>
      <c r="L219" s="54"/>
      <c r="M219" s="54"/>
      <c r="N219" s="54"/>
      <c r="O219" s="46">
        <f t="shared" ref="O219:O282" si="54">P219+Q219+R219</f>
        <v>41.6</v>
      </c>
      <c r="P219" s="54">
        <v>0</v>
      </c>
      <c r="Q219" s="48">
        <v>41.6</v>
      </c>
      <c r="R219" s="54">
        <v>0</v>
      </c>
      <c r="S219" s="49">
        <f>T219+U219+V219</f>
        <v>0</v>
      </c>
      <c r="T219" s="48">
        <v>0</v>
      </c>
      <c r="U219" s="48">
        <v>0</v>
      </c>
      <c r="V219" s="48">
        <v>0</v>
      </c>
      <c r="W219" s="46">
        <f>X219+Y219+Z219</f>
        <v>41.568579999999997</v>
      </c>
      <c r="X219" s="54">
        <v>0</v>
      </c>
      <c r="Y219" s="54">
        <v>41.568579999999997</v>
      </c>
      <c r="Z219" s="54">
        <v>0</v>
      </c>
      <c r="AA219" s="29">
        <f t="shared" ref="AA219:AA248" si="55">AB219+AC219+AD219</f>
        <v>41.568579999999997</v>
      </c>
      <c r="AB219" s="48">
        <f t="shared" ref="AB219:AD248" si="56">X219+H219-L219-(T219-AF219)</f>
        <v>0</v>
      </c>
      <c r="AC219" s="49">
        <f t="shared" si="56"/>
        <v>41.568579999999997</v>
      </c>
      <c r="AD219" s="50">
        <f t="shared" si="56"/>
        <v>0</v>
      </c>
      <c r="AE219" s="46">
        <f t="shared" ref="AE219:AE282" si="57">AF219+AG219+AH219</f>
        <v>0</v>
      </c>
      <c r="AF219" s="54"/>
      <c r="AG219" s="46"/>
      <c r="AH219" s="55"/>
      <c r="AI219" s="46"/>
      <c r="AJ219" s="46"/>
      <c r="AM219" s="35"/>
      <c r="AN219" s="35"/>
      <c r="AO219" s="12"/>
      <c r="AQ219" s="9"/>
    </row>
    <row r="220" spans="1:43" ht="19.899999999999999" customHeight="1" x14ac:dyDescent="0.2">
      <c r="A220" s="40"/>
      <c r="B220" s="47" t="s">
        <v>41</v>
      </c>
      <c r="C220" s="48">
        <v>11850</v>
      </c>
      <c r="D220" s="48">
        <f>C220</f>
        <v>11850</v>
      </c>
      <c r="E220" s="48">
        <v>11850</v>
      </c>
      <c r="F220" s="48">
        <v>11850</v>
      </c>
      <c r="G220" s="49">
        <f t="shared" si="53"/>
        <v>0</v>
      </c>
      <c r="H220" s="48"/>
      <c r="I220" s="48"/>
      <c r="J220" s="48"/>
      <c r="K220" s="49"/>
      <c r="L220" s="48"/>
      <c r="M220" s="48"/>
      <c r="N220" s="48"/>
      <c r="O220" s="49">
        <f t="shared" si="54"/>
        <v>0</v>
      </c>
      <c r="P220" s="48">
        <v>0</v>
      </c>
      <c r="Q220" s="48">
        <v>0</v>
      </c>
      <c r="R220" s="48">
        <v>0</v>
      </c>
      <c r="S220" s="49">
        <v>0</v>
      </c>
      <c r="T220" s="48"/>
      <c r="U220" s="48"/>
      <c r="V220" s="48"/>
      <c r="W220" s="49">
        <v>0</v>
      </c>
      <c r="X220" s="48"/>
      <c r="Y220" s="48"/>
      <c r="Z220" s="48"/>
      <c r="AA220" s="29">
        <f t="shared" si="55"/>
        <v>0</v>
      </c>
      <c r="AB220" s="48">
        <f t="shared" si="56"/>
        <v>0</v>
      </c>
      <c r="AC220" s="49">
        <f t="shared" si="56"/>
        <v>0</v>
      </c>
      <c r="AD220" s="50">
        <f t="shared" si="56"/>
        <v>0</v>
      </c>
      <c r="AE220" s="49">
        <f t="shared" si="57"/>
        <v>0</v>
      </c>
      <c r="AF220" s="48"/>
      <c r="AG220" s="49"/>
      <c r="AH220" s="50"/>
      <c r="AI220" s="49"/>
      <c r="AJ220" s="49"/>
      <c r="AM220" s="35"/>
      <c r="AN220" s="35"/>
      <c r="AO220" s="12"/>
      <c r="AQ220" s="9"/>
    </row>
    <row r="221" spans="1:43" ht="19.899999999999999" customHeight="1" x14ac:dyDescent="0.2">
      <c r="A221" s="40"/>
      <c r="B221" s="47" t="s">
        <v>42</v>
      </c>
      <c r="C221" s="48">
        <v>562815.23387999996</v>
      </c>
      <c r="D221" s="48"/>
      <c r="E221" s="48">
        <v>0</v>
      </c>
      <c r="F221" s="48">
        <v>0</v>
      </c>
      <c r="G221" s="49">
        <f t="shared" si="53"/>
        <v>0</v>
      </c>
      <c r="H221" s="48"/>
      <c r="I221" s="48"/>
      <c r="J221" s="48"/>
      <c r="K221" s="49"/>
      <c r="L221" s="48"/>
      <c r="M221" s="48"/>
      <c r="N221" s="48"/>
      <c r="O221" s="49">
        <f t="shared" si="54"/>
        <v>0</v>
      </c>
      <c r="P221" s="48">
        <v>0</v>
      </c>
      <c r="Q221" s="48">
        <v>0</v>
      </c>
      <c r="R221" s="48">
        <v>0</v>
      </c>
      <c r="S221" s="49">
        <v>0</v>
      </c>
      <c r="T221" s="48"/>
      <c r="U221" s="48"/>
      <c r="V221" s="48"/>
      <c r="W221" s="49">
        <v>0</v>
      </c>
      <c r="X221" s="48"/>
      <c r="Y221" s="48"/>
      <c r="Z221" s="48"/>
      <c r="AA221" s="29">
        <f t="shared" si="55"/>
        <v>0</v>
      </c>
      <c r="AB221" s="48">
        <f t="shared" si="56"/>
        <v>0</v>
      </c>
      <c r="AC221" s="49">
        <f t="shared" si="56"/>
        <v>0</v>
      </c>
      <c r="AD221" s="50">
        <f t="shared" si="56"/>
        <v>0</v>
      </c>
      <c r="AE221" s="49">
        <f t="shared" si="57"/>
        <v>0</v>
      </c>
      <c r="AF221" s="48"/>
      <c r="AG221" s="49"/>
      <c r="AH221" s="50"/>
      <c r="AI221" s="49"/>
      <c r="AJ221" s="49"/>
      <c r="AM221" s="35"/>
      <c r="AN221" s="35"/>
      <c r="AO221" s="12"/>
      <c r="AQ221" s="9"/>
    </row>
    <row r="222" spans="1:43" ht="19.899999999999999" customHeight="1" x14ac:dyDescent="0.2">
      <c r="A222" s="40"/>
      <c r="B222" s="47" t="s">
        <v>43</v>
      </c>
      <c r="C222" s="48">
        <v>0</v>
      </c>
      <c r="D222" s="48"/>
      <c r="E222" s="48">
        <v>0</v>
      </c>
      <c r="F222" s="48">
        <v>0</v>
      </c>
      <c r="G222" s="49">
        <f t="shared" si="53"/>
        <v>0</v>
      </c>
      <c r="H222" s="48"/>
      <c r="I222" s="48"/>
      <c r="J222" s="48"/>
      <c r="K222" s="49"/>
      <c r="L222" s="48"/>
      <c r="M222" s="48"/>
      <c r="N222" s="48"/>
      <c r="O222" s="49">
        <f t="shared" si="54"/>
        <v>0</v>
      </c>
      <c r="P222" s="48">
        <v>0</v>
      </c>
      <c r="Q222" s="48">
        <v>0</v>
      </c>
      <c r="R222" s="48">
        <v>0</v>
      </c>
      <c r="S222" s="49">
        <v>0</v>
      </c>
      <c r="T222" s="48"/>
      <c r="U222" s="48"/>
      <c r="V222" s="48"/>
      <c r="W222" s="49">
        <v>0</v>
      </c>
      <c r="X222" s="48"/>
      <c r="Y222" s="48"/>
      <c r="Z222" s="48"/>
      <c r="AA222" s="29">
        <f t="shared" si="55"/>
        <v>0</v>
      </c>
      <c r="AB222" s="48">
        <f t="shared" si="56"/>
        <v>0</v>
      </c>
      <c r="AC222" s="49">
        <f t="shared" si="56"/>
        <v>0</v>
      </c>
      <c r="AD222" s="50">
        <f t="shared" si="56"/>
        <v>0</v>
      </c>
      <c r="AE222" s="49">
        <f t="shared" si="57"/>
        <v>0</v>
      </c>
      <c r="AF222" s="48"/>
      <c r="AG222" s="49"/>
      <c r="AH222" s="50"/>
      <c r="AI222" s="49"/>
      <c r="AJ222" s="49"/>
      <c r="AM222" s="35"/>
      <c r="AN222" s="35"/>
      <c r="AO222" s="12"/>
      <c r="AQ222" s="9"/>
    </row>
    <row r="223" spans="1:43" ht="19.899999999999999" customHeight="1" x14ac:dyDescent="0.2">
      <c r="A223" s="40"/>
      <c r="B223" s="47" t="s">
        <v>44</v>
      </c>
      <c r="C223" s="48">
        <v>27345.26612</v>
      </c>
      <c r="D223" s="48">
        <v>536.66754000000003</v>
      </c>
      <c r="E223" s="48">
        <v>536.66754000000003</v>
      </c>
      <c r="F223" s="48">
        <v>536.66754000000003</v>
      </c>
      <c r="G223" s="49">
        <f t="shared" si="53"/>
        <v>0</v>
      </c>
      <c r="H223" s="48"/>
      <c r="I223" s="48"/>
      <c r="J223" s="48"/>
      <c r="K223" s="49"/>
      <c r="L223" s="48"/>
      <c r="M223" s="48"/>
      <c r="N223" s="48"/>
      <c r="O223" s="49">
        <f t="shared" si="54"/>
        <v>41.6</v>
      </c>
      <c r="P223" s="48">
        <v>0</v>
      </c>
      <c r="Q223" s="48">
        <v>41.6</v>
      </c>
      <c r="R223" s="48">
        <v>0</v>
      </c>
      <c r="S223" s="49">
        <f>T223+U223+V223</f>
        <v>0</v>
      </c>
      <c r="T223" s="48">
        <f>T219-SUM(T220:T222)</f>
        <v>0</v>
      </c>
      <c r="U223" s="48">
        <f>U219-SUM(U220:U222)</f>
        <v>0</v>
      </c>
      <c r="V223" s="48">
        <f>V219-SUM(V220:V222)</f>
        <v>0</v>
      </c>
      <c r="W223" s="49">
        <f>X223+Y223+Z223</f>
        <v>41.568579999999997</v>
      </c>
      <c r="X223" s="48">
        <f>X219-SUM(X220:X222)</f>
        <v>0</v>
      </c>
      <c r="Y223" s="48">
        <f>Y219-SUM(Y220:Y222)</f>
        <v>41.568579999999997</v>
      </c>
      <c r="Z223" s="48">
        <f>Z219-SUM(Z220:Z222)</f>
        <v>0</v>
      </c>
      <c r="AA223" s="29">
        <f t="shared" si="55"/>
        <v>41.568579999999997</v>
      </c>
      <c r="AB223" s="48">
        <f t="shared" si="56"/>
        <v>0</v>
      </c>
      <c r="AC223" s="49">
        <f t="shared" si="56"/>
        <v>41.568579999999997</v>
      </c>
      <c r="AD223" s="50">
        <f t="shared" si="56"/>
        <v>0</v>
      </c>
      <c r="AE223" s="49">
        <f t="shared" si="57"/>
        <v>0</v>
      </c>
      <c r="AF223" s="48"/>
      <c r="AG223" s="49"/>
      <c r="AH223" s="50"/>
      <c r="AI223" s="49"/>
      <c r="AJ223" s="49"/>
      <c r="AM223" s="35"/>
      <c r="AN223" s="35"/>
      <c r="AO223" s="12"/>
      <c r="AQ223" s="9"/>
    </row>
    <row r="224" spans="1:43" ht="70.900000000000006" customHeight="1" x14ac:dyDescent="0.2">
      <c r="A224" s="40">
        <v>41</v>
      </c>
      <c r="B224" s="62" t="s">
        <v>98</v>
      </c>
      <c r="C224" s="42">
        <v>422469.12171999988</v>
      </c>
      <c r="D224" s="42">
        <f>SUM(D225:D228)</f>
        <v>5713.1</v>
      </c>
      <c r="E224" s="42">
        <v>2987.1355199999998</v>
      </c>
      <c r="F224" s="42">
        <v>2987.1355199999998</v>
      </c>
      <c r="G224" s="43">
        <f t="shared" si="53"/>
        <v>0</v>
      </c>
      <c r="H224" s="42"/>
      <c r="I224" s="42"/>
      <c r="J224" s="42"/>
      <c r="K224" s="43">
        <f>L224+M224+N224</f>
        <v>0</v>
      </c>
      <c r="L224" s="54"/>
      <c r="M224" s="54"/>
      <c r="N224" s="54"/>
      <c r="O224" s="46">
        <f t="shared" si="54"/>
        <v>79280.399999999994</v>
      </c>
      <c r="P224" s="54">
        <v>0</v>
      </c>
      <c r="Q224" s="48">
        <v>79280.399999999994</v>
      </c>
      <c r="R224" s="54">
        <v>0</v>
      </c>
      <c r="S224" s="49">
        <f>T224+U224+V224</f>
        <v>2839.4756299999999</v>
      </c>
      <c r="T224" s="48">
        <v>0</v>
      </c>
      <c r="U224" s="48">
        <v>2839.4756299999999</v>
      </c>
      <c r="V224" s="48">
        <v>0</v>
      </c>
      <c r="W224" s="46">
        <f>X224+Y224+Z224</f>
        <v>2839.4756299999999</v>
      </c>
      <c r="X224" s="54">
        <v>0</v>
      </c>
      <c r="Y224" s="54">
        <v>2839.4756299999999</v>
      </c>
      <c r="Z224" s="54">
        <v>0</v>
      </c>
      <c r="AA224" s="29">
        <f t="shared" si="55"/>
        <v>0</v>
      </c>
      <c r="AB224" s="48">
        <f t="shared" si="56"/>
        <v>0</v>
      </c>
      <c r="AC224" s="49">
        <f t="shared" si="56"/>
        <v>0</v>
      </c>
      <c r="AD224" s="50">
        <f t="shared" si="56"/>
        <v>0</v>
      </c>
      <c r="AE224" s="46">
        <f t="shared" si="57"/>
        <v>0</v>
      </c>
      <c r="AF224" s="54"/>
      <c r="AG224" s="46"/>
      <c r="AH224" s="55"/>
      <c r="AI224" s="46"/>
      <c r="AJ224" s="46"/>
      <c r="AM224" s="35"/>
      <c r="AN224" s="35"/>
      <c r="AO224" s="12"/>
      <c r="AQ224" s="9"/>
    </row>
    <row r="225" spans="1:43" ht="19.899999999999999" customHeight="1" x14ac:dyDescent="0.2">
      <c r="A225" s="40"/>
      <c r="B225" s="47" t="s">
        <v>41</v>
      </c>
      <c r="C225" s="48">
        <v>5713.1</v>
      </c>
      <c r="D225" s="48">
        <f>C225</f>
        <v>5713.1</v>
      </c>
      <c r="E225" s="48">
        <v>2873.62437</v>
      </c>
      <c r="F225" s="48">
        <v>2873.62437</v>
      </c>
      <c r="G225" s="49">
        <f t="shared" si="53"/>
        <v>0</v>
      </c>
      <c r="H225" s="48"/>
      <c r="I225" s="48"/>
      <c r="J225" s="48"/>
      <c r="K225" s="49"/>
      <c r="L225" s="48"/>
      <c r="M225" s="48"/>
      <c r="N225" s="48"/>
      <c r="O225" s="49">
        <f t="shared" si="54"/>
        <v>2839.4756299999999</v>
      </c>
      <c r="P225" s="48">
        <v>0</v>
      </c>
      <c r="Q225" s="48">
        <v>2839.4756299999999</v>
      </c>
      <c r="R225" s="48">
        <v>0</v>
      </c>
      <c r="S225" s="49">
        <v>2839.4756299999999</v>
      </c>
      <c r="T225" s="48"/>
      <c r="U225" s="48">
        <v>2839.4756299999999</v>
      </c>
      <c r="V225" s="48"/>
      <c r="W225" s="49">
        <v>2839.4756299999999</v>
      </c>
      <c r="X225" s="48"/>
      <c r="Y225" s="48">
        <v>2839.4756299999999</v>
      </c>
      <c r="Z225" s="48"/>
      <c r="AA225" s="29">
        <f t="shared" si="55"/>
        <v>0</v>
      </c>
      <c r="AB225" s="48">
        <f t="shared" si="56"/>
        <v>0</v>
      </c>
      <c r="AC225" s="49">
        <f t="shared" si="56"/>
        <v>0</v>
      </c>
      <c r="AD225" s="50">
        <f t="shared" si="56"/>
        <v>0</v>
      </c>
      <c r="AE225" s="49">
        <f t="shared" si="57"/>
        <v>0</v>
      </c>
      <c r="AF225" s="48"/>
      <c r="AG225" s="49"/>
      <c r="AH225" s="50"/>
      <c r="AI225" s="49"/>
      <c r="AJ225" s="49"/>
      <c r="AM225" s="35"/>
      <c r="AN225" s="35"/>
      <c r="AO225" s="12"/>
      <c r="AQ225" s="9"/>
    </row>
    <row r="226" spans="1:43" ht="19.899999999999999" customHeight="1" x14ac:dyDescent="0.2">
      <c r="A226" s="40"/>
      <c r="B226" s="47" t="s">
        <v>42</v>
      </c>
      <c r="C226" s="48">
        <v>390318.897</v>
      </c>
      <c r="D226" s="48"/>
      <c r="E226" s="48">
        <v>0</v>
      </c>
      <c r="F226" s="48">
        <v>0</v>
      </c>
      <c r="G226" s="49">
        <f t="shared" si="53"/>
        <v>0</v>
      </c>
      <c r="H226" s="48"/>
      <c r="I226" s="48"/>
      <c r="J226" s="48"/>
      <c r="K226" s="49"/>
      <c r="L226" s="48"/>
      <c r="M226" s="48"/>
      <c r="N226" s="48"/>
      <c r="O226" s="49">
        <f t="shared" si="54"/>
        <v>24237.920999999998</v>
      </c>
      <c r="P226" s="48">
        <v>0</v>
      </c>
      <c r="Q226" s="48">
        <v>24237.920999999998</v>
      </c>
      <c r="R226" s="48">
        <v>0</v>
      </c>
      <c r="S226" s="49">
        <v>0</v>
      </c>
      <c r="T226" s="48"/>
      <c r="U226" s="48"/>
      <c r="V226" s="48"/>
      <c r="W226" s="49">
        <v>0</v>
      </c>
      <c r="X226" s="48"/>
      <c r="Y226" s="48"/>
      <c r="Z226" s="48"/>
      <c r="AA226" s="29">
        <f t="shared" si="55"/>
        <v>0</v>
      </c>
      <c r="AB226" s="48">
        <f t="shared" si="56"/>
        <v>0</v>
      </c>
      <c r="AC226" s="49">
        <f t="shared" si="56"/>
        <v>0</v>
      </c>
      <c r="AD226" s="50">
        <f t="shared" si="56"/>
        <v>0</v>
      </c>
      <c r="AE226" s="49">
        <f t="shared" si="57"/>
        <v>0</v>
      </c>
      <c r="AF226" s="48"/>
      <c r="AG226" s="49"/>
      <c r="AH226" s="50"/>
      <c r="AI226" s="49"/>
      <c r="AJ226" s="49"/>
      <c r="AM226" s="35"/>
      <c r="AN226" s="35"/>
      <c r="AO226" s="12"/>
      <c r="AQ226" s="9"/>
    </row>
    <row r="227" spans="1:43" ht="19.899999999999999" customHeight="1" x14ac:dyDescent="0.2">
      <c r="A227" s="40"/>
      <c r="B227" s="47" t="s">
        <v>43</v>
      </c>
      <c r="C227" s="48">
        <v>1818.16</v>
      </c>
      <c r="D227" s="48"/>
      <c r="E227" s="48">
        <v>0</v>
      </c>
      <c r="F227" s="48">
        <v>0</v>
      </c>
      <c r="G227" s="49">
        <f t="shared" si="53"/>
        <v>0</v>
      </c>
      <c r="H227" s="48"/>
      <c r="I227" s="48"/>
      <c r="J227" s="48"/>
      <c r="K227" s="49"/>
      <c r="L227" s="48"/>
      <c r="M227" s="48"/>
      <c r="N227" s="48"/>
      <c r="O227" s="49">
        <f t="shared" si="54"/>
        <v>1818.16</v>
      </c>
      <c r="P227" s="48">
        <v>0</v>
      </c>
      <c r="Q227" s="48">
        <v>1818.16</v>
      </c>
      <c r="R227" s="48">
        <v>0</v>
      </c>
      <c r="S227" s="49">
        <v>0</v>
      </c>
      <c r="T227" s="48"/>
      <c r="U227" s="48"/>
      <c r="V227" s="48"/>
      <c r="W227" s="49">
        <v>0</v>
      </c>
      <c r="X227" s="48"/>
      <c r="Y227" s="48"/>
      <c r="Z227" s="48"/>
      <c r="AA227" s="29">
        <f t="shared" si="55"/>
        <v>0</v>
      </c>
      <c r="AB227" s="48">
        <f t="shared" si="56"/>
        <v>0</v>
      </c>
      <c r="AC227" s="49">
        <f t="shared" si="56"/>
        <v>0</v>
      </c>
      <c r="AD227" s="50">
        <f t="shared" si="56"/>
        <v>0</v>
      </c>
      <c r="AE227" s="49">
        <f t="shared" si="57"/>
        <v>0</v>
      </c>
      <c r="AF227" s="48"/>
      <c r="AG227" s="49"/>
      <c r="AH227" s="50"/>
      <c r="AI227" s="49"/>
      <c r="AJ227" s="49"/>
      <c r="AM227" s="35"/>
      <c r="AN227" s="35"/>
      <c r="AO227" s="12"/>
      <c r="AQ227" s="9"/>
    </row>
    <row r="228" spans="1:43" ht="19.899999999999999" customHeight="1" x14ac:dyDescent="0.2">
      <c r="A228" s="40"/>
      <c r="B228" s="47" t="s">
        <v>44</v>
      </c>
      <c r="C228" s="48">
        <v>24618.964719999996</v>
      </c>
      <c r="D228" s="48"/>
      <c r="E228" s="48">
        <v>113.51115</v>
      </c>
      <c r="F228" s="48">
        <v>113.51115</v>
      </c>
      <c r="G228" s="49">
        <f t="shared" si="53"/>
        <v>0</v>
      </c>
      <c r="H228" s="48"/>
      <c r="I228" s="48"/>
      <c r="J228" s="48"/>
      <c r="K228" s="49"/>
      <c r="L228" s="48"/>
      <c r="M228" s="48"/>
      <c r="N228" s="48"/>
      <c r="O228" s="49">
        <f t="shared" si="54"/>
        <v>50384.843369999988</v>
      </c>
      <c r="P228" s="48">
        <v>0</v>
      </c>
      <c r="Q228" s="48">
        <v>50384.843369999988</v>
      </c>
      <c r="R228" s="48">
        <v>0</v>
      </c>
      <c r="S228" s="49">
        <f>T228+U228+V228</f>
        <v>0</v>
      </c>
      <c r="T228" s="48">
        <f>T224-SUM(T225:T227)</f>
        <v>0</v>
      </c>
      <c r="U228" s="48">
        <f>U224-SUM(U225:U227)</f>
        <v>0</v>
      </c>
      <c r="V228" s="48">
        <f>V224-SUM(V225:V227)</f>
        <v>0</v>
      </c>
      <c r="W228" s="49">
        <f>X228+Y228+Z228</f>
        <v>0</v>
      </c>
      <c r="X228" s="48">
        <f>X224-SUM(X225:X227)</f>
        <v>0</v>
      </c>
      <c r="Y228" s="48">
        <f>Y224-SUM(Y225:Y227)</f>
        <v>0</v>
      </c>
      <c r="Z228" s="48">
        <f>Z224-SUM(Z225:Z227)</f>
        <v>0</v>
      </c>
      <c r="AA228" s="29">
        <f t="shared" si="55"/>
        <v>0</v>
      </c>
      <c r="AB228" s="48">
        <f t="shared" si="56"/>
        <v>0</v>
      </c>
      <c r="AC228" s="49">
        <f t="shared" si="56"/>
        <v>0</v>
      </c>
      <c r="AD228" s="50">
        <f t="shared" si="56"/>
        <v>0</v>
      </c>
      <c r="AE228" s="49">
        <f t="shared" si="57"/>
        <v>0</v>
      </c>
      <c r="AF228" s="48"/>
      <c r="AG228" s="49"/>
      <c r="AH228" s="50"/>
      <c r="AI228" s="49"/>
      <c r="AJ228" s="49"/>
      <c r="AM228" s="35"/>
      <c r="AN228" s="35"/>
      <c r="AO228" s="12"/>
      <c r="AQ228" s="9"/>
    </row>
    <row r="229" spans="1:43" ht="93" customHeight="1" x14ac:dyDescent="0.2">
      <c r="A229" s="56">
        <v>42</v>
      </c>
      <c r="B229" s="74" t="s">
        <v>99</v>
      </c>
      <c r="C229" s="42">
        <v>146811.99342999997</v>
      </c>
      <c r="D229" s="42">
        <f>SUM(D230:D233)</f>
        <v>2989.2249099999999</v>
      </c>
      <c r="E229" s="42">
        <v>2989.2249099999999</v>
      </c>
      <c r="F229" s="42">
        <v>2989.2249099999999</v>
      </c>
      <c r="G229" s="43">
        <f t="shared" si="53"/>
        <v>0</v>
      </c>
      <c r="H229" s="42"/>
      <c r="I229" s="42"/>
      <c r="J229" s="42"/>
      <c r="K229" s="43">
        <f>L229+M229+N229</f>
        <v>0</v>
      </c>
      <c r="L229" s="54"/>
      <c r="M229" s="54"/>
      <c r="N229" s="54"/>
      <c r="O229" s="43">
        <f t="shared" si="54"/>
        <v>138512.6</v>
      </c>
      <c r="P229" s="42">
        <v>0</v>
      </c>
      <c r="Q229" s="28">
        <v>138512.6</v>
      </c>
      <c r="R229" s="42">
        <v>0</v>
      </c>
      <c r="S229" s="29">
        <f>T229+U229+V229</f>
        <v>8057.9269300000005</v>
      </c>
      <c r="T229" s="28">
        <v>0</v>
      </c>
      <c r="U229" s="28">
        <v>8057.9269300000005</v>
      </c>
      <c r="V229" s="28">
        <v>0</v>
      </c>
      <c r="W229" s="43">
        <f>X229+Y229+Z229</f>
        <v>9514.874850000002</v>
      </c>
      <c r="X229" s="42">
        <v>0</v>
      </c>
      <c r="Y229" s="42">
        <v>9514.874850000002</v>
      </c>
      <c r="Z229" s="42">
        <v>0</v>
      </c>
      <c r="AA229" s="29">
        <f t="shared" si="55"/>
        <v>1456.9479200000014</v>
      </c>
      <c r="AB229" s="28">
        <f t="shared" si="56"/>
        <v>0</v>
      </c>
      <c r="AC229" s="29">
        <f t="shared" si="56"/>
        <v>1456.9479200000014</v>
      </c>
      <c r="AD229" s="44">
        <f t="shared" si="56"/>
        <v>0</v>
      </c>
      <c r="AE229" s="43">
        <f t="shared" si="57"/>
        <v>0</v>
      </c>
      <c r="AF229" s="42"/>
      <c r="AG229" s="43"/>
      <c r="AH229" s="45"/>
      <c r="AI229" s="43"/>
      <c r="AJ229" s="43"/>
      <c r="AL229" s="12">
        <f>G229+W229-K229-S229-(AA229-AE229)</f>
        <v>0</v>
      </c>
      <c r="AM229" s="35">
        <f>G229+W229-K229-S229</f>
        <v>1456.9479200000014</v>
      </c>
      <c r="AN229" s="35">
        <f>AA229-AE229</f>
        <v>1456.9479200000014</v>
      </c>
      <c r="AO229" s="12">
        <f>AM229-AN229</f>
        <v>0</v>
      </c>
      <c r="AQ229" s="9"/>
    </row>
    <row r="230" spans="1:43" ht="19.899999999999999" customHeight="1" x14ac:dyDescent="0.2">
      <c r="A230" s="56"/>
      <c r="B230" s="47" t="s">
        <v>41</v>
      </c>
      <c r="C230" s="48">
        <v>2850</v>
      </c>
      <c r="D230" s="48">
        <f>C230</f>
        <v>2850</v>
      </c>
      <c r="E230" s="48">
        <v>2850</v>
      </c>
      <c r="F230" s="48">
        <v>2850</v>
      </c>
      <c r="G230" s="49">
        <f t="shared" si="53"/>
        <v>0</v>
      </c>
      <c r="H230" s="48"/>
      <c r="I230" s="48"/>
      <c r="J230" s="48"/>
      <c r="K230" s="49"/>
      <c r="L230" s="48"/>
      <c r="M230" s="48"/>
      <c r="N230" s="48"/>
      <c r="O230" s="49">
        <f t="shared" si="54"/>
        <v>0</v>
      </c>
      <c r="P230" s="48">
        <v>0</v>
      </c>
      <c r="Q230" s="48">
        <v>0</v>
      </c>
      <c r="R230" s="48">
        <v>0</v>
      </c>
      <c r="S230" s="49">
        <v>0</v>
      </c>
      <c r="T230" s="48"/>
      <c r="U230" s="48"/>
      <c r="V230" s="48"/>
      <c r="W230" s="49">
        <v>0</v>
      </c>
      <c r="X230" s="48"/>
      <c r="Y230" s="48"/>
      <c r="Z230" s="48"/>
      <c r="AA230" s="29">
        <f t="shared" si="55"/>
        <v>0</v>
      </c>
      <c r="AB230" s="48">
        <f t="shared" si="56"/>
        <v>0</v>
      </c>
      <c r="AC230" s="49">
        <f t="shared" si="56"/>
        <v>0</v>
      </c>
      <c r="AD230" s="50">
        <f t="shared" si="56"/>
        <v>0</v>
      </c>
      <c r="AE230" s="49">
        <f t="shared" si="57"/>
        <v>0</v>
      </c>
      <c r="AF230" s="48"/>
      <c r="AG230" s="49"/>
      <c r="AH230" s="50"/>
      <c r="AI230" s="49"/>
      <c r="AJ230" s="49"/>
      <c r="AM230" s="35"/>
      <c r="AN230" s="35"/>
      <c r="AO230" s="12"/>
      <c r="AQ230" s="9"/>
    </row>
    <row r="231" spans="1:43" ht="19.899999999999999" customHeight="1" x14ac:dyDescent="0.2">
      <c r="A231" s="56"/>
      <c r="B231" s="47" t="s">
        <v>42</v>
      </c>
      <c r="C231" s="48">
        <v>91885.467000000004</v>
      </c>
      <c r="D231" s="48"/>
      <c r="E231" s="48">
        <v>0</v>
      </c>
      <c r="F231" s="48">
        <v>0</v>
      </c>
      <c r="G231" s="49">
        <f t="shared" si="53"/>
        <v>0</v>
      </c>
      <c r="H231" s="48"/>
      <c r="I231" s="48"/>
      <c r="J231" s="48"/>
      <c r="K231" s="49"/>
      <c r="L231" s="48"/>
      <c r="M231" s="48"/>
      <c r="N231" s="48"/>
      <c r="O231" s="49">
        <f t="shared" si="54"/>
        <v>91885.467000000004</v>
      </c>
      <c r="P231" s="48">
        <v>0</v>
      </c>
      <c r="Q231" s="48">
        <v>91885.467000000004</v>
      </c>
      <c r="R231" s="48">
        <v>0</v>
      </c>
      <c r="S231" s="49">
        <v>7766.1396100000002</v>
      </c>
      <c r="T231" s="48"/>
      <c r="U231" s="48">
        <v>7766.1396100000002</v>
      </c>
      <c r="V231" s="48"/>
      <c r="W231" s="49">
        <v>9154.3423500000008</v>
      </c>
      <c r="X231" s="48"/>
      <c r="Y231" s="48">
        <v>9154.3423500000008</v>
      </c>
      <c r="Z231" s="48"/>
      <c r="AA231" s="29">
        <f t="shared" si="55"/>
        <v>1388.2027400000006</v>
      </c>
      <c r="AB231" s="48">
        <f t="shared" si="56"/>
        <v>0</v>
      </c>
      <c r="AC231" s="49">
        <f t="shared" si="56"/>
        <v>1388.2027400000006</v>
      </c>
      <c r="AD231" s="50">
        <f t="shared" si="56"/>
        <v>0</v>
      </c>
      <c r="AE231" s="49">
        <f t="shared" si="57"/>
        <v>0</v>
      </c>
      <c r="AF231" s="48"/>
      <c r="AG231" s="49"/>
      <c r="AH231" s="50"/>
      <c r="AI231" s="49"/>
      <c r="AJ231" s="49"/>
      <c r="AM231" s="35"/>
      <c r="AN231" s="35"/>
      <c r="AO231" s="12"/>
      <c r="AQ231" s="9"/>
    </row>
    <row r="232" spans="1:43" ht="19.899999999999999" customHeight="1" x14ac:dyDescent="0.2">
      <c r="A232" s="56"/>
      <c r="B232" s="47" t="s">
        <v>43</v>
      </c>
      <c r="C232" s="48">
        <v>43620.413520000009</v>
      </c>
      <c r="D232" s="48"/>
      <c r="E232" s="48">
        <v>0</v>
      </c>
      <c r="F232" s="48">
        <v>0</v>
      </c>
      <c r="G232" s="49">
        <f t="shared" si="53"/>
        <v>0</v>
      </c>
      <c r="H232" s="48"/>
      <c r="I232" s="48"/>
      <c r="J232" s="48"/>
      <c r="K232" s="49"/>
      <c r="L232" s="48"/>
      <c r="M232" s="48"/>
      <c r="N232" s="48"/>
      <c r="O232" s="49">
        <f t="shared" si="54"/>
        <v>38310.244999999995</v>
      </c>
      <c r="P232" s="48">
        <v>0</v>
      </c>
      <c r="Q232" s="48">
        <v>38310.244999999995</v>
      </c>
      <c r="R232" s="48">
        <v>0</v>
      </c>
      <c r="S232" s="49">
        <v>0</v>
      </c>
      <c r="T232" s="48"/>
      <c r="U232" s="48"/>
      <c r="V232" s="48"/>
      <c r="W232" s="49">
        <v>0</v>
      </c>
      <c r="X232" s="48"/>
      <c r="Y232" s="48"/>
      <c r="Z232" s="48"/>
      <c r="AA232" s="29">
        <f t="shared" si="55"/>
        <v>0</v>
      </c>
      <c r="AB232" s="48">
        <f t="shared" si="56"/>
        <v>0</v>
      </c>
      <c r="AC232" s="49">
        <f t="shared" si="56"/>
        <v>0</v>
      </c>
      <c r="AD232" s="50">
        <f t="shared" si="56"/>
        <v>0</v>
      </c>
      <c r="AE232" s="49">
        <f t="shared" si="57"/>
        <v>0</v>
      </c>
      <c r="AF232" s="48"/>
      <c r="AG232" s="49"/>
      <c r="AH232" s="50"/>
      <c r="AI232" s="49"/>
      <c r="AJ232" s="49"/>
      <c r="AM232" s="35"/>
      <c r="AN232" s="35"/>
      <c r="AO232" s="12"/>
      <c r="AQ232" s="9"/>
    </row>
    <row r="233" spans="1:43" ht="19.899999999999999" customHeight="1" x14ac:dyDescent="0.2">
      <c r="A233" s="56"/>
      <c r="B233" s="47" t="s">
        <v>44</v>
      </c>
      <c r="C233" s="48">
        <v>8456.1129099999998</v>
      </c>
      <c r="D233" s="48">
        <v>139.22490999999999</v>
      </c>
      <c r="E233" s="48">
        <v>139.22490999999999</v>
      </c>
      <c r="F233" s="48">
        <v>139.22490999999999</v>
      </c>
      <c r="G233" s="49">
        <f t="shared" si="53"/>
        <v>0</v>
      </c>
      <c r="H233" s="48"/>
      <c r="I233" s="48"/>
      <c r="J233" s="48"/>
      <c r="K233" s="49"/>
      <c r="L233" s="48"/>
      <c r="M233" s="48"/>
      <c r="N233" s="48"/>
      <c r="O233" s="49">
        <f t="shared" si="54"/>
        <v>8316.887999999999</v>
      </c>
      <c r="P233" s="48">
        <v>0</v>
      </c>
      <c r="Q233" s="48">
        <v>8316.887999999999</v>
      </c>
      <c r="R233" s="48">
        <v>0</v>
      </c>
      <c r="S233" s="49">
        <f>T233+U233+V233</f>
        <v>291.78732000000036</v>
      </c>
      <c r="T233" s="48">
        <f>T229-SUM(T230:T232)</f>
        <v>0</v>
      </c>
      <c r="U233" s="48">
        <f>U229-SUM(U230:U232)</f>
        <v>291.78732000000036</v>
      </c>
      <c r="V233" s="48">
        <f>V229-SUM(V230:V232)</f>
        <v>0</v>
      </c>
      <c r="W233" s="49">
        <f>X233+Y233+Z233</f>
        <v>360.53250000000116</v>
      </c>
      <c r="X233" s="48">
        <f>X229-SUM(X230:X232)</f>
        <v>0</v>
      </c>
      <c r="Y233" s="48">
        <f>Y229-SUM(Y230:Y232)</f>
        <v>360.53250000000116</v>
      </c>
      <c r="Z233" s="48">
        <f>Z229-SUM(Z230:Z232)</f>
        <v>0</v>
      </c>
      <c r="AA233" s="29">
        <f t="shared" si="55"/>
        <v>68.745180000000801</v>
      </c>
      <c r="AB233" s="48">
        <f t="shared" si="56"/>
        <v>0</v>
      </c>
      <c r="AC233" s="49">
        <f t="shared" si="56"/>
        <v>68.745180000000801</v>
      </c>
      <c r="AD233" s="50">
        <f t="shared" si="56"/>
        <v>0</v>
      </c>
      <c r="AE233" s="49">
        <f t="shared" si="57"/>
        <v>0</v>
      </c>
      <c r="AF233" s="48"/>
      <c r="AG233" s="49"/>
      <c r="AH233" s="50"/>
      <c r="AI233" s="49"/>
      <c r="AJ233" s="49"/>
      <c r="AM233" s="35"/>
      <c r="AN233" s="35"/>
      <c r="AO233" s="12"/>
      <c r="AQ233" s="9"/>
    </row>
    <row r="234" spans="1:43" ht="54" x14ac:dyDescent="0.2">
      <c r="A234" s="56">
        <v>43</v>
      </c>
      <c r="B234" s="74" t="s">
        <v>100</v>
      </c>
      <c r="C234" s="42">
        <v>285200.98131</v>
      </c>
      <c r="D234" s="42">
        <f>SUM(D235:D238)</f>
        <v>5749.5800900000004</v>
      </c>
      <c r="E234" s="42">
        <v>3999.56709</v>
      </c>
      <c r="F234" s="42">
        <v>3999.56709</v>
      </c>
      <c r="G234" s="43">
        <f t="shared" si="53"/>
        <v>0</v>
      </c>
      <c r="H234" s="42"/>
      <c r="I234" s="42"/>
      <c r="J234" s="42"/>
      <c r="K234" s="43">
        <f>L234+M234+N234</f>
        <v>0</v>
      </c>
      <c r="L234" s="42"/>
      <c r="M234" s="42"/>
      <c r="N234" s="42"/>
      <c r="O234" s="43">
        <f t="shared" si="54"/>
        <v>102745.3</v>
      </c>
      <c r="P234" s="42">
        <v>0</v>
      </c>
      <c r="Q234" s="28">
        <v>102745.3</v>
      </c>
      <c r="R234" s="42">
        <v>0</v>
      </c>
      <c r="S234" s="29">
        <f>T234+U234+V234</f>
        <v>1750.0130000000001</v>
      </c>
      <c r="T234" s="28">
        <v>0</v>
      </c>
      <c r="U234" s="28">
        <v>1750.0130000000001</v>
      </c>
      <c r="V234" s="28">
        <v>0</v>
      </c>
      <c r="W234" s="43">
        <f>X234+Y234+Z234</f>
        <v>1750.0130000000001</v>
      </c>
      <c r="X234" s="42">
        <v>0</v>
      </c>
      <c r="Y234" s="42">
        <v>1750.0130000000001</v>
      </c>
      <c r="Z234" s="42">
        <v>0</v>
      </c>
      <c r="AA234" s="29">
        <f t="shared" si="55"/>
        <v>0</v>
      </c>
      <c r="AB234" s="28">
        <f t="shared" si="56"/>
        <v>0</v>
      </c>
      <c r="AC234" s="29">
        <f t="shared" si="56"/>
        <v>0</v>
      </c>
      <c r="AD234" s="44">
        <f t="shared" si="56"/>
        <v>0</v>
      </c>
      <c r="AE234" s="43">
        <f t="shared" si="57"/>
        <v>0</v>
      </c>
      <c r="AF234" s="42"/>
      <c r="AG234" s="46"/>
      <c r="AH234" s="55"/>
      <c r="AI234" s="46"/>
      <c r="AJ234" s="46"/>
      <c r="AL234" s="12">
        <f>G234+W234-K234-S234-(AA234-AE234)</f>
        <v>0</v>
      </c>
      <c r="AM234" s="35">
        <f>G234+W234-K234-S234</f>
        <v>0</v>
      </c>
      <c r="AN234" s="35">
        <f>AA234-AE234</f>
        <v>0</v>
      </c>
      <c r="AO234" s="12">
        <f>AM234-AN234</f>
        <v>0</v>
      </c>
      <c r="AQ234" s="9"/>
    </row>
    <row r="235" spans="1:43" ht="19.899999999999999" customHeight="1" x14ac:dyDescent="0.2">
      <c r="A235" s="56"/>
      <c r="B235" s="47" t="s">
        <v>41</v>
      </c>
      <c r="C235" s="48">
        <v>5549.7800900000002</v>
      </c>
      <c r="D235" s="48">
        <f>C235</f>
        <v>5549.7800900000002</v>
      </c>
      <c r="E235" s="48">
        <v>3899.6670899999999</v>
      </c>
      <c r="F235" s="48">
        <v>3899.6670899999999</v>
      </c>
      <c r="G235" s="49">
        <f t="shared" si="53"/>
        <v>0</v>
      </c>
      <c r="H235" s="48"/>
      <c r="I235" s="48"/>
      <c r="J235" s="48"/>
      <c r="K235" s="49"/>
      <c r="L235" s="48"/>
      <c r="M235" s="48"/>
      <c r="N235" s="48"/>
      <c r="O235" s="49">
        <f t="shared" si="54"/>
        <v>1650.1130000000001</v>
      </c>
      <c r="P235" s="48">
        <v>0</v>
      </c>
      <c r="Q235" s="48">
        <v>1650.1130000000001</v>
      </c>
      <c r="R235" s="48">
        <v>0</v>
      </c>
      <c r="S235" s="49">
        <v>1650.1130000000001</v>
      </c>
      <c r="T235" s="48"/>
      <c r="U235" s="48">
        <v>1650.1130000000001</v>
      </c>
      <c r="V235" s="48"/>
      <c r="W235" s="49">
        <v>1650.1130000000001</v>
      </c>
      <c r="X235" s="48"/>
      <c r="Y235" s="48">
        <v>1650.1130000000001</v>
      </c>
      <c r="Z235" s="48"/>
      <c r="AA235" s="29">
        <f t="shared" si="55"/>
        <v>0</v>
      </c>
      <c r="AB235" s="48">
        <f t="shared" si="56"/>
        <v>0</v>
      </c>
      <c r="AC235" s="49">
        <f t="shared" si="56"/>
        <v>0</v>
      </c>
      <c r="AD235" s="50">
        <f t="shared" si="56"/>
        <v>0</v>
      </c>
      <c r="AE235" s="49">
        <f t="shared" si="57"/>
        <v>0</v>
      </c>
      <c r="AF235" s="48"/>
      <c r="AG235" s="49"/>
      <c r="AH235" s="50"/>
      <c r="AI235" s="49"/>
      <c r="AJ235" s="49"/>
      <c r="AM235" s="35"/>
      <c r="AN235" s="35"/>
      <c r="AO235" s="12"/>
      <c r="AQ235" s="9"/>
    </row>
    <row r="236" spans="1:43" ht="19.899999999999999" customHeight="1" x14ac:dyDescent="0.2">
      <c r="A236" s="56"/>
      <c r="B236" s="47" t="s">
        <v>42</v>
      </c>
      <c r="C236" s="48">
        <v>202393.79300000001</v>
      </c>
      <c r="D236" s="48"/>
      <c r="E236" s="48">
        <v>0</v>
      </c>
      <c r="F236" s="48">
        <v>0</v>
      </c>
      <c r="G236" s="49">
        <f t="shared" si="53"/>
        <v>0</v>
      </c>
      <c r="H236" s="48"/>
      <c r="I236" s="48"/>
      <c r="J236" s="48"/>
      <c r="K236" s="49"/>
      <c r="L236" s="48"/>
      <c r="M236" s="48"/>
      <c r="N236" s="48"/>
      <c r="O236" s="49">
        <f t="shared" si="54"/>
        <v>93565.559271334947</v>
      </c>
      <c r="P236" s="48">
        <v>0</v>
      </c>
      <c r="Q236" s="48">
        <v>93565.559271334947</v>
      </c>
      <c r="R236" s="48">
        <v>0</v>
      </c>
      <c r="S236" s="49">
        <v>0</v>
      </c>
      <c r="T236" s="48"/>
      <c r="U236" s="48"/>
      <c r="V236" s="48"/>
      <c r="W236" s="49">
        <v>0</v>
      </c>
      <c r="X236" s="48"/>
      <c r="Y236" s="48"/>
      <c r="Z236" s="48"/>
      <c r="AA236" s="29">
        <f t="shared" si="55"/>
        <v>0</v>
      </c>
      <c r="AB236" s="48">
        <f t="shared" si="56"/>
        <v>0</v>
      </c>
      <c r="AC236" s="49">
        <f t="shared" si="56"/>
        <v>0</v>
      </c>
      <c r="AD236" s="50">
        <f t="shared" si="56"/>
        <v>0</v>
      </c>
      <c r="AE236" s="49">
        <f t="shared" si="57"/>
        <v>0</v>
      </c>
      <c r="AF236" s="48"/>
      <c r="AG236" s="49"/>
      <c r="AH236" s="50"/>
      <c r="AI236" s="49"/>
      <c r="AJ236" s="49"/>
      <c r="AM236" s="35"/>
      <c r="AN236" s="35"/>
      <c r="AO236" s="12"/>
      <c r="AQ236" s="9"/>
    </row>
    <row r="237" spans="1:43" ht="19.899999999999999" customHeight="1" x14ac:dyDescent="0.2">
      <c r="A237" s="56"/>
      <c r="B237" s="47" t="s">
        <v>43</v>
      </c>
      <c r="C237" s="48">
        <v>60325.07</v>
      </c>
      <c r="D237" s="48"/>
      <c r="E237" s="48">
        <v>0</v>
      </c>
      <c r="F237" s="48">
        <v>0</v>
      </c>
      <c r="G237" s="49">
        <f t="shared" si="53"/>
        <v>0</v>
      </c>
      <c r="H237" s="48"/>
      <c r="I237" s="48"/>
      <c r="J237" s="48"/>
      <c r="K237" s="49"/>
      <c r="L237" s="48"/>
      <c r="M237" s="48"/>
      <c r="N237" s="48"/>
      <c r="O237" s="49">
        <f t="shared" si="54"/>
        <v>0</v>
      </c>
      <c r="P237" s="48">
        <v>0</v>
      </c>
      <c r="Q237" s="48">
        <v>0</v>
      </c>
      <c r="R237" s="48">
        <v>0</v>
      </c>
      <c r="S237" s="49">
        <v>0</v>
      </c>
      <c r="T237" s="48"/>
      <c r="U237" s="48"/>
      <c r="V237" s="48"/>
      <c r="W237" s="49">
        <v>0</v>
      </c>
      <c r="X237" s="48"/>
      <c r="Y237" s="48"/>
      <c r="Z237" s="48"/>
      <c r="AA237" s="29">
        <f t="shared" si="55"/>
        <v>0</v>
      </c>
      <c r="AB237" s="48">
        <f t="shared" si="56"/>
        <v>0</v>
      </c>
      <c r="AC237" s="49">
        <f t="shared" si="56"/>
        <v>0</v>
      </c>
      <c r="AD237" s="50">
        <f t="shared" si="56"/>
        <v>0</v>
      </c>
      <c r="AE237" s="49">
        <f t="shared" si="57"/>
        <v>0</v>
      </c>
      <c r="AF237" s="48"/>
      <c r="AG237" s="49"/>
      <c r="AH237" s="50"/>
      <c r="AI237" s="49"/>
      <c r="AJ237" s="49"/>
      <c r="AM237" s="35"/>
      <c r="AN237" s="35"/>
      <c r="AO237" s="12"/>
      <c r="AQ237" s="9"/>
    </row>
    <row r="238" spans="1:43" ht="19.899999999999999" customHeight="1" x14ac:dyDescent="0.2">
      <c r="A238" s="56"/>
      <c r="B238" s="47" t="s">
        <v>44</v>
      </c>
      <c r="C238" s="48">
        <v>16932.338219999998</v>
      </c>
      <c r="D238" s="48">
        <v>199.8</v>
      </c>
      <c r="E238" s="48">
        <v>99.9</v>
      </c>
      <c r="F238" s="48">
        <v>99.9</v>
      </c>
      <c r="G238" s="49">
        <f t="shared" si="53"/>
        <v>0</v>
      </c>
      <c r="H238" s="48"/>
      <c r="I238" s="48"/>
      <c r="J238" s="48"/>
      <c r="K238" s="49"/>
      <c r="L238" s="48"/>
      <c r="M238" s="48"/>
      <c r="N238" s="48"/>
      <c r="O238" s="49">
        <f t="shared" si="54"/>
        <v>7529.6277286650629</v>
      </c>
      <c r="P238" s="48">
        <v>0</v>
      </c>
      <c r="Q238" s="48">
        <v>7529.6277286650629</v>
      </c>
      <c r="R238" s="48">
        <v>0</v>
      </c>
      <c r="S238" s="49">
        <f>T238+U238+V238</f>
        <v>99.900000000000091</v>
      </c>
      <c r="T238" s="48">
        <f>T234-SUM(T235:T237)</f>
        <v>0</v>
      </c>
      <c r="U238" s="48">
        <f>U234-SUM(U235:U237)</f>
        <v>99.900000000000091</v>
      </c>
      <c r="V238" s="48">
        <f>V234-SUM(V235:V237)</f>
        <v>0</v>
      </c>
      <c r="W238" s="49">
        <f>X238+Y238+Z238</f>
        <v>99.900000000000091</v>
      </c>
      <c r="X238" s="48">
        <f>X234-SUM(X235:X237)</f>
        <v>0</v>
      </c>
      <c r="Y238" s="48">
        <f>Y234-SUM(Y235:Y237)</f>
        <v>99.900000000000091</v>
      </c>
      <c r="Z238" s="48">
        <f>Z234-SUM(Z235:Z237)</f>
        <v>0</v>
      </c>
      <c r="AA238" s="29">
        <f t="shared" si="55"/>
        <v>0</v>
      </c>
      <c r="AB238" s="48">
        <f t="shared" si="56"/>
        <v>0</v>
      </c>
      <c r="AC238" s="49">
        <f t="shared" si="56"/>
        <v>0</v>
      </c>
      <c r="AD238" s="50">
        <f t="shared" si="56"/>
        <v>0</v>
      </c>
      <c r="AE238" s="49">
        <f t="shared" si="57"/>
        <v>0</v>
      </c>
      <c r="AF238" s="48"/>
      <c r="AG238" s="49"/>
      <c r="AH238" s="50"/>
      <c r="AI238" s="49"/>
      <c r="AJ238" s="49"/>
      <c r="AM238" s="35"/>
      <c r="AN238" s="35"/>
      <c r="AO238" s="12"/>
      <c r="AQ238" s="9"/>
    </row>
    <row r="239" spans="1:43" ht="53.45" customHeight="1" x14ac:dyDescent="0.2">
      <c r="A239" s="56">
        <v>44</v>
      </c>
      <c r="B239" s="74" t="s">
        <v>101</v>
      </c>
      <c r="C239" s="42">
        <v>393016.74067999993</v>
      </c>
      <c r="D239" s="42">
        <f>SUM(D240:D243)</f>
        <v>5987.2843699999994</v>
      </c>
      <c r="E239" s="42">
        <v>5987.2843699999994</v>
      </c>
      <c r="F239" s="42">
        <v>5987.2844699999996</v>
      </c>
      <c r="G239" s="43">
        <f>H239+I239+J239</f>
        <v>0</v>
      </c>
      <c r="H239" s="42"/>
      <c r="I239" s="42"/>
      <c r="J239" s="42"/>
      <c r="K239" s="43">
        <f>L239+M239+N239</f>
        <v>0</v>
      </c>
      <c r="L239" s="42"/>
      <c r="M239" s="42"/>
      <c r="N239" s="42"/>
      <c r="O239" s="43">
        <f>P239+Q239+R239</f>
        <v>161738.20000000001</v>
      </c>
      <c r="P239" s="42">
        <v>0</v>
      </c>
      <c r="Q239" s="28">
        <v>161738.20000000001</v>
      </c>
      <c r="R239" s="42">
        <v>0</v>
      </c>
      <c r="S239" s="29">
        <f>T239+U239+V239</f>
        <v>0</v>
      </c>
      <c r="T239" s="28">
        <v>0</v>
      </c>
      <c r="U239" s="28">
        <v>0</v>
      </c>
      <c r="V239" s="28">
        <v>0</v>
      </c>
      <c r="W239" s="43">
        <f>X239+Y239+Z239</f>
        <v>0</v>
      </c>
      <c r="X239" s="42">
        <v>0</v>
      </c>
      <c r="Y239" s="42">
        <v>0</v>
      </c>
      <c r="Z239" s="42">
        <v>0</v>
      </c>
      <c r="AA239" s="29">
        <f>AB239+AC239+AD239</f>
        <v>0</v>
      </c>
      <c r="AB239" s="28">
        <f t="shared" si="56"/>
        <v>0</v>
      </c>
      <c r="AC239" s="29">
        <f t="shared" si="56"/>
        <v>0</v>
      </c>
      <c r="AD239" s="44">
        <f t="shared" si="56"/>
        <v>0</v>
      </c>
      <c r="AE239" s="43">
        <f t="shared" si="57"/>
        <v>0</v>
      </c>
      <c r="AF239" s="42"/>
      <c r="AG239" s="43"/>
      <c r="AH239" s="45"/>
      <c r="AI239" s="43"/>
      <c r="AJ239" s="46"/>
      <c r="AL239" s="12">
        <f>G239+W239-K239-S239-(AA239-AE239)</f>
        <v>0</v>
      </c>
      <c r="AM239" s="35">
        <f>G239+W239-K239-S239</f>
        <v>0</v>
      </c>
      <c r="AN239" s="35">
        <f>AA239-AE239</f>
        <v>0</v>
      </c>
      <c r="AO239" s="12">
        <f>AM239-AN239</f>
        <v>0</v>
      </c>
      <c r="AQ239" s="9"/>
    </row>
    <row r="240" spans="1:43" ht="21.6" customHeight="1" x14ac:dyDescent="0.2">
      <c r="A240" s="56"/>
      <c r="B240" s="47" t="s">
        <v>41</v>
      </c>
      <c r="C240" s="48">
        <v>5799.9998999999998</v>
      </c>
      <c r="D240" s="48">
        <f>C240</f>
        <v>5799.9998999999998</v>
      </c>
      <c r="E240" s="48">
        <v>5799.9998999999998</v>
      </c>
      <c r="F240" s="48">
        <v>5799.9998999999998</v>
      </c>
      <c r="G240" s="49">
        <f>H240+I240+J240</f>
        <v>0</v>
      </c>
      <c r="H240" s="48"/>
      <c r="I240" s="48">
        <f>F240-E240</f>
        <v>0</v>
      </c>
      <c r="J240" s="48"/>
      <c r="K240" s="49"/>
      <c r="L240" s="48"/>
      <c r="M240" s="48"/>
      <c r="N240" s="48"/>
      <c r="O240" s="49">
        <f>P240+Q240+R240</f>
        <v>0</v>
      </c>
      <c r="P240" s="48">
        <v>0</v>
      </c>
      <c r="Q240" s="48">
        <v>0</v>
      </c>
      <c r="R240" s="48">
        <v>0</v>
      </c>
      <c r="S240" s="49">
        <v>0</v>
      </c>
      <c r="T240" s="48"/>
      <c r="U240" s="48"/>
      <c r="V240" s="48"/>
      <c r="W240" s="49">
        <v>0</v>
      </c>
      <c r="X240" s="48"/>
      <c r="Y240" s="48"/>
      <c r="Z240" s="48"/>
      <c r="AA240" s="29">
        <f>AB240+AC240+AD240</f>
        <v>0</v>
      </c>
      <c r="AB240" s="48">
        <f t="shared" si="56"/>
        <v>0</v>
      </c>
      <c r="AC240" s="49">
        <f t="shared" si="56"/>
        <v>0</v>
      </c>
      <c r="AD240" s="50">
        <f t="shared" si="56"/>
        <v>0</v>
      </c>
      <c r="AE240" s="49">
        <f t="shared" si="57"/>
        <v>0</v>
      </c>
      <c r="AF240" s="48"/>
      <c r="AG240" s="49"/>
      <c r="AH240" s="50"/>
      <c r="AI240" s="49"/>
      <c r="AJ240" s="49"/>
      <c r="AM240" s="35"/>
      <c r="AN240" s="35"/>
      <c r="AO240" s="12"/>
      <c r="AQ240" s="9"/>
    </row>
    <row r="241" spans="1:43" ht="19.899999999999999" customHeight="1" x14ac:dyDescent="0.2">
      <c r="A241" s="56"/>
      <c r="B241" s="47" t="s">
        <v>42</v>
      </c>
      <c r="C241" s="48">
        <v>287185.43995999999</v>
      </c>
      <c r="D241" s="48"/>
      <c r="E241" s="48">
        <v>0</v>
      </c>
      <c r="F241" s="48">
        <v>0</v>
      </c>
      <c r="G241" s="49">
        <f>H241+I241+J241</f>
        <v>0</v>
      </c>
      <c r="H241" s="48"/>
      <c r="I241" s="48">
        <f>F241-E241</f>
        <v>0</v>
      </c>
      <c r="J241" s="48"/>
      <c r="K241" s="49"/>
      <c r="L241" s="48"/>
      <c r="M241" s="48"/>
      <c r="N241" s="48"/>
      <c r="O241" s="49">
        <f>P241+Q241+R241</f>
        <v>149360.8365</v>
      </c>
      <c r="P241" s="48">
        <v>0</v>
      </c>
      <c r="Q241" s="48">
        <v>149360.8365</v>
      </c>
      <c r="R241" s="48">
        <v>0</v>
      </c>
      <c r="S241" s="49">
        <v>0</v>
      </c>
      <c r="T241" s="48"/>
      <c r="U241" s="48"/>
      <c r="V241" s="48"/>
      <c r="W241" s="49">
        <v>0</v>
      </c>
      <c r="X241" s="48"/>
      <c r="Y241" s="48"/>
      <c r="Z241" s="48"/>
      <c r="AA241" s="29">
        <f>AB241+AC241+AD241</f>
        <v>0</v>
      </c>
      <c r="AB241" s="48">
        <f t="shared" si="56"/>
        <v>0</v>
      </c>
      <c r="AC241" s="49">
        <f t="shared" si="56"/>
        <v>0</v>
      </c>
      <c r="AD241" s="50">
        <f t="shared" si="56"/>
        <v>0</v>
      </c>
      <c r="AE241" s="49">
        <f t="shared" si="57"/>
        <v>0</v>
      </c>
      <c r="AF241" s="48"/>
      <c r="AG241" s="49"/>
      <c r="AH241" s="50"/>
      <c r="AI241" s="49"/>
      <c r="AJ241" s="49"/>
      <c r="AM241" s="35"/>
      <c r="AN241" s="35"/>
      <c r="AO241" s="12"/>
      <c r="AQ241" s="9"/>
    </row>
    <row r="242" spans="1:43" ht="19.899999999999999" customHeight="1" x14ac:dyDescent="0.2">
      <c r="A242" s="56"/>
      <c r="B242" s="47" t="s">
        <v>43</v>
      </c>
      <c r="C242" s="48">
        <v>77299.17</v>
      </c>
      <c r="D242" s="48"/>
      <c r="E242" s="48">
        <v>0</v>
      </c>
      <c r="F242" s="48">
        <v>0</v>
      </c>
      <c r="G242" s="49">
        <f>H242+I242+J242</f>
        <v>0</v>
      </c>
      <c r="H242" s="48"/>
      <c r="I242" s="48">
        <f>F242-E242</f>
        <v>0</v>
      </c>
      <c r="J242" s="48"/>
      <c r="K242" s="49"/>
      <c r="L242" s="48"/>
      <c r="M242" s="48"/>
      <c r="N242" s="48"/>
      <c r="O242" s="49">
        <f>P242+Q242+R242</f>
        <v>0</v>
      </c>
      <c r="P242" s="48">
        <v>0</v>
      </c>
      <c r="Q242" s="48">
        <v>0</v>
      </c>
      <c r="R242" s="48">
        <v>0</v>
      </c>
      <c r="S242" s="49">
        <v>0</v>
      </c>
      <c r="T242" s="48"/>
      <c r="U242" s="48"/>
      <c r="V242" s="48"/>
      <c r="W242" s="49">
        <v>0</v>
      </c>
      <c r="X242" s="48"/>
      <c r="Y242" s="48"/>
      <c r="Z242" s="48"/>
      <c r="AA242" s="29">
        <f>AB242+AC242+AD242</f>
        <v>0</v>
      </c>
      <c r="AB242" s="48">
        <f t="shared" si="56"/>
        <v>0</v>
      </c>
      <c r="AC242" s="49">
        <f t="shared" si="56"/>
        <v>0</v>
      </c>
      <c r="AD242" s="50">
        <f t="shared" si="56"/>
        <v>0</v>
      </c>
      <c r="AE242" s="49">
        <f t="shared" si="57"/>
        <v>0</v>
      </c>
      <c r="AF242" s="48"/>
      <c r="AG242" s="49"/>
      <c r="AH242" s="50"/>
      <c r="AI242" s="49"/>
      <c r="AJ242" s="49"/>
      <c r="AM242" s="35"/>
      <c r="AN242" s="35"/>
      <c r="AO242" s="12"/>
      <c r="AQ242" s="9"/>
    </row>
    <row r="243" spans="1:43" ht="19.899999999999999" customHeight="1" x14ac:dyDescent="0.2">
      <c r="A243" s="56"/>
      <c r="B243" s="47" t="s">
        <v>44</v>
      </c>
      <c r="C243" s="48">
        <v>22732.130819999998</v>
      </c>
      <c r="D243" s="48">
        <v>187.28447</v>
      </c>
      <c r="E243" s="48">
        <v>187.28447</v>
      </c>
      <c r="F243" s="48">
        <v>187.28447</v>
      </c>
      <c r="G243" s="49">
        <f>H243+I243+J243</f>
        <v>0</v>
      </c>
      <c r="H243" s="48"/>
      <c r="I243" s="48">
        <f>F243-E243</f>
        <v>0</v>
      </c>
      <c r="J243" s="48"/>
      <c r="K243" s="49"/>
      <c r="L243" s="48"/>
      <c r="M243" s="48"/>
      <c r="N243" s="48"/>
      <c r="O243" s="49">
        <f>P243+Q243+R243</f>
        <v>12377.363500000001</v>
      </c>
      <c r="P243" s="48">
        <v>0</v>
      </c>
      <c r="Q243" s="48">
        <v>12377.363500000001</v>
      </c>
      <c r="R243" s="48">
        <v>0</v>
      </c>
      <c r="S243" s="49">
        <f>T243+U243+V243</f>
        <v>0</v>
      </c>
      <c r="T243" s="48">
        <f>T239-SUM(T240:T242)</f>
        <v>0</v>
      </c>
      <c r="U243" s="48">
        <f>U239-SUM(U240:U242)</f>
        <v>0</v>
      </c>
      <c r="V243" s="48">
        <f>V239-SUM(V240:V242)</f>
        <v>0</v>
      </c>
      <c r="W243" s="49">
        <f>X243+Y243+Z243</f>
        <v>0</v>
      </c>
      <c r="X243" s="48">
        <f>X239-SUM(X240:X242)</f>
        <v>0</v>
      </c>
      <c r="Y243" s="48">
        <f>Y239-SUM(Y240:Y242)</f>
        <v>0</v>
      </c>
      <c r="Z243" s="48">
        <f>Z239-SUM(Z240:Z242)</f>
        <v>0</v>
      </c>
      <c r="AA243" s="29">
        <f>AB243+AC243+AD243</f>
        <v>0</v>
      </c>
      <c r="AB243" s="48">
        <f t="shared" si="56"/>
        <v>0</v>
      </c>
      <c r="AC243" s="49">
        <f t="shared" si="56"/>
        <v>0</v>
      </c>
      <c r="AD243" s="50">
        <f t="shared" si="56"/>
        <v>0</v>
      </c>
      <c r="AE243" s="49">
        <f t="shared" si="57"/>
        <v>0</v>
      </c>
      <c r="AF243" s="48"/>
      <c r="AG243" s="49"/>
      <c r="AH243" s="50"/>
      <c r="AI243" s="49"/>
      <c r="AJ243" s="49"/>
      <c r="AM243" s="35"/>
      <c r="AN243" s="35"/>
      <c r="AO243" s="12"/>
      <c r="AQ243" s="9"/>
    </row>
    <row r="244" spans="1:43" ht="53.45" customHeight="1" x14ac:dyDescent="0.2">
      <c r="A244" s="56">
        <v>45</v>
      </c>
      <c r="B244" s="74" t="s">
        <v>102</v>
      </c>
      <c r="C244" s="42">
        <v>454860.35616999998</v>
      </c>
      <c r="D244" s="42">
        <f>SUM(D245:D248)</f>
        <v>0</v>
      </c>
      <c r="E244" s="42">
        <v>210827.90857999999</v>
      </c>
      <c r="F244" s="42">
        <v>212018.06839999999</v>
      </c>
      <c r="G244" s="43">
        <f t="shared" si="53"/>
        <v>1190.1598099999828</v>
      </c>
      <c r="H244" s="42"/>
      <c r="I244" s="42">
        <v>1190.1598099999828</v>
      </c>
      <c r="J244" s="42"/>
      <c r="K244" s="43">
        <f>L244+M244+N244</f>
        <v>0</v>
      </c>
      <c r="L244" s="42"/>
      <c r="M244" s="42"/>
      <c r="N244" s="42"/>
      <c r="O244" s="43">
        <f t="shared" si="54"/>
        <v>245435.6</v>
      </c>
      <c r="P244" s="42">
        <v>0</v>
      </c>
      <c r="Q244" s="42">
        <v>245435.6</v>
      </c>
      <c r="R244" s="42">
        <v>0</v>
      </c>
      <c r="S244" s="29">
        <f>T244+U244+V244</f>
        <v>94275.956650000007</v>
      </c>
      <c r="T244" s="28">
        <v>0</v>
      </c>
      <c r="U244" s="28">
        <v>94275.956650000007</v>
      </c>
      <c r="V244" s="28">
        <v>0</v>
      </c>
      <c r="W244" s="43">
        <f>X244+Y244+Z244</f>
        <v>93085.79684000001</v>
      </c>
      <c r="X244" s="42">
        <v>0</v>
      </c>
      <c r="Y244" s="42">
        <v>93085.79684000001</v>
      </c>
      <c r="Z244" s="42">
        <v>0</v>
      </c>
      <c r="AA244" s="29">
        <f t="shared" si="55"/>
        <v>0</v>
      </c>
      <c r="AB244" s="28">
        <f t="shared" si="56"/>
        <v>0</v>
      </c>
      <c r="AC244" s="29">
        <f t="shared" si="56"/>
        <v>0</v>
      </c>
      <c r="AD244" s="44">
        <f t="shared" si="56"/>
        <v>0</v>
      </c>
      <c r="AE244" s="43">
        <f t="shared" si="57"/>
        <v>0</v>
      </c>
      <c r="AF244" s="42"/>
      <c r="AG244" s="43"/>
      <c r="AH244" s="55"/>
      <c r="AI244" s="46"/>
      <c r="AJ244" s="46"/>
      <c r="AL244" s="12">
        <f>G244+W244-K244-S244-(AA244-AE244)</f>
        <v>-1.4551915228366852E-11</v>
      </c>
      <c r="AM244" s="35">
        <f>G244+W244-K244-S244</f>
        <v>0</v>
      </c>
      <c r="AN244" s="35">
        <f>AA244-AE244</f>
        <v>0</v>
      </c>
      <c r="AO244" s="12">
        <f>AM244-AN244</f>
        <v>0</v>
      </c>
      <c r="AQ244" s="9"/>
    </row>
    <row r="245" spans="1:43" ht="19.899999999999999" customHeight="1" x14ac:dyDescent="0.2">
      <c r="A245" s="56"/>
      <c r="B245" s="47" t="s">
        <v>41</v>
      </c>
      <c r="C245" s="48">
        <v>0</v>
      </c>
      <c r="D245" s="48"/>
      <c r="E245" s="48">
        <v>0</v>
      </c>
      <c r="F245" s="48">
        <v>0</v>
      </c>
      <c r="G245" s="49">
        <f t="shared" si="53"/>
        <v>0</v>
      </c>
      <c r="H245" s="48"/>
      <c r="I245" s="48">
        <f>F245-E245</f>
        <v>0</v>
      </c>
      <c r="J245" s="48"/>
      <c r="K245" s="49"/>
      <c r="L245" s="48"/>
      <c r="M245" s="48"/>
      <c r="N245" s="48"/>
      <c r="O245" s="49">
        <f t="shared" si="54"/>
        <v>0</v>
      </c>
      <c r="P245" s="48">
        <v>0</v>
      </c>
      <c r="Q245" s="48">
        <v>0</v>
      </c>
      <c r="R245" s="48">
        <v>0</v>
      </c>
      <c r="S245" s="49">
        <v>0</v>
      </c>
      <c r="T245" s="48"/>
      <c r="U245" s="48"/>
      <c r="V245" s="48"/>
      <c r="W245" s="49">
        <v>0</v>
      </c>
      <c r="X245" s="48"/>
      <c r="Y245" s="48"/>
      <c r="Z245" s="48"/>
      <c r="AA245" s="29">
        <f t="shared" si="55"/>
        <v>0</v>
      </c>
      <c r="AB245" s="48">
        <f t="shared" si="56"/>
        <v>0</v>
      </c>
      <c r="AC245" s="49">
        <f t="shared" si="56"/>
        <v>0</v>
      </c>
      <c r="AD245" s="50">
        <f t="shared" si="56"/>
        <v>0</v>
      </c>
      <c r="AE245" s="49">
        <f t="shared" si="57"/>
        <v>0</v>
      </c>
      <c r="AF245" s="48"/>
      <c r="AG245" s="49"/>
      <c r="AH245" s="50"/>
      <c r="AI245" s="49"/>
      <c r="AJ245" s="49"/>
      <c r="AM245" s="35"/>
      <c r="AN245" s="35"/>
      <c r="AO245" s="12"/>
      <c r="AQ245" s="9"/>
    </row>
    <row r="246" spans="1:43" ht="19.899999999999999" customHeight="1" x14ac:dyDescent="0.2">
      <c r="A246" s="56"/>
      <c r="B246" s="47" t="s">
        <v>42</v>
      </c>
      <c r="C246" s="48">
        <v>322470.7574</v>
      </c>
      <c r="D246" s="48"/>
      <c r="E246" s="48">
        <v>201898.67199</v>
      </c>
      <c r="F246" s="48">
        <v>201898.67199999999</v>
      </c>
      <c r="G246" s="49">
        <f t="shared" si="53"/>
        <v>9.9999888334423304E-6</v>
      </c>
      <c r="H246" s="48"/>
      <c r="I246" s="48">
        <f>F246-E246</f>
        <v>9.9999888334423304E-6</v>
      </c>
      <c r="J246" s="48"/>
      <c r="K246" s="49"/>
      <c r="L246" s="48"/>
      <c r="M246" s="48"/>
      <c r="N246" s="48"/>
      <c r="O246" s="49">
        <f t="shared" si="54"/>
        <v>120572.08541</v>
      </c>
      <c r="P246" s="48">
        <v>0</v>
      </c>
      <c r="Q246" s="48">
        <v>120572.08541</v>
      </c>
      <c r="R246" s="48">
        <v>0</v>
      </c>
      <c r="S246" s="49">
        <v>37592.6302</v>
      </c>
      <c r="T246" s="48"/>
      <c r="U246" s="48">
        <v>37592.6302</v>
      </c>
      <c r="V246" s="48"/>
      <c r="W246" s="49">
        <v>37592.6302</v>
      </c>
      <c r="X246" s="48"/>
      <c r="Y246" s="48">
        <v>37592.6302</v>
      </c>
      <c r="Z246" s="48"/>
      <c r="AA246" s="29">
        <f t="shared" si="55"/>
        <v>9.9999888334423304E-6</v>
      </c>
      <c r="AB246" s="48">
        <f t="shared" si="56"/>
        <v>0</v>
      </c>
      <c r="AC246" s="49">
        <f t="shared" si="56"/>
        <v>9.9999888334423304E-6</v>
      </c>
      <c r="AD246" s="50">
        <f t="shared" si="56"/>
        <v>0</v>
      </c>
      <c r="AE246" s="49">
        <f t="shared" si="57"/>
        <v>0</v>
      </c>
      <c r="AF246" s="48"/>
      <c r="AG246" s="49"/>
      <c r="AH246" s="50"/>
      <c r="AI246" s="49"/>
      <c r="AJ246" s="49"/>
      <c r="AM246" s="35"/>
      <c r="AN246" s="35"/>
      <c r="AO246" s="12"/>
      <c r="AQ246" s="9"/>
    </row>
    <row r="247" spans="1:43" ht="19.899999999999999" customHeight="1" x14ac:dyDescent="0.2">
      <c r="A247" s="56"/>
      <c r="B247" s="47" t="s">
        <v>43</v>
      </c>
      <c r="C247" s="48">
        <v>106548.06430000004</v>
      </c>
      <c r="D247" s="48"/>
      <c r="E247" s="48">
        <v>0</v>
      </c>
      <c r="F247" s="48">
        <v>0</v>
      </c>
      <c r="G247" s="49">
        <f t="shared" si="53"/>
        <v>0</v>
      </c>
      <c r="H247" s="48"/>
      <c r="I247" s="48">
        <f>F247-E247</f>
        <v>0</v>
      </c>
      <c r="J247" s="48"/>
      <c r="K247" s="49"/>
      <c r="L247" s="48"/>
      <c r="M247" s="48"/>
      <c r="N247" s="48"/>
      <c r="O247" s="49">
        <f t="shared" si="54"/>
        <v>106548.06430000004</v>
      </c>
      <c r="P247" s="48">
        <v>0</v>
      </c>
      <c r="Q247" s="48">
        <v>106548.06430000004</v>
      </c>
      <c r="R247" s="48">
        <v>0</v>
      </c>
      <c r="S247" s="49">
        <v>53866.418330000015</v>
      </c>
      <c r="T247" s="48"/>
      <c r="U247" s="48">
        <v>53866.418330000015</v>
      </c>
      <c r="V247" s="48"/>
      <c r="W247" s="49">
        <v>53866.418330000015</v>
      </c>
      <c r="X247" s="48"/>
      <c r="Y247" s="48">
        <v>53866.418330000015</v>
      </c>
      <c r="Z247" s="48"/>
      <c r="AA247" s="29">
        <f t="shared" si="55"/>
        <v>0</v>
      </c>
      <c r="AB247" s="48">
        <f t="shared" si="56"/>
        <v>0</v>
      </c>
      <c r="AC247" s="49">
        <f t="shared" si="56"/>
        <v>0</v>
      </c>
      <c r="AD247" s="50">
        <f t="shared" si="56"/>
        <v>0</v>
      </c>
      <c r="AE247" s="49">
        <f t="shared" si="57"/>
        <v>0</v>
      </c>
      <c r="AF247" s="48"/>
      <c r="AG247" s="49"/>
      <c r="AH247" s="50"/>
      <c r="AI247" s="49"/>
      <c r="AJ247" s="49"/>
      <c r="AM247" s="35"/>
      <c r="AN247" s="35"/>
      <c r="AO247" s="12"/>
      <c r="AQ247" s="9"/>
    </row>
    <row r="248" spans="1:43" ht="19.899999999999999" customHeight="1" x14ac:dyDescent="0.2">
      <c r="A248" s="56"/>
      <c r="B248" s="47" t="s">
        <v>44</v>
      </c>
      <c r="C248" s="48">
        <v>25841.534469999999</v>
      </c>
      <c r="D248" s="48"/>
      <c r="E248" s="48">
        <v>8929.2365899999986</v>
      </c>
      <c r="F248" s="48">
        <v>10119.3964</v>
      </c>
      <c r="G248" s="49">
        <f t="shared" si="53"/>
        <v>1190.159810000001</v>
      </c>
      <c r="H248" s="48"/>
      <c r="I248" s="48">
        <f>F248-E248</f>
        <v>1190.159810000001</v>
      </c>
      <c r="J248" s="48"/>
      <c r="K248" s="49"/>
      <c r="L248" s="48"/>
      <c r="M248" s="48"/>
      <c r="N248" s="48"/>
      <c r="O248" s="49">
        <f t="shared" si="54"/>
        <v>18315.450289999935</v>
      </c>
      <c r="P248" s="48">
        <v>0</v>
      </c>
      <c r="Q248" s="48">
        <v>18315.450289999935</v>
      </c>
      <c r="R248" s="48">
        <v>0</v>
      </c>
      <c r="S248" s="49">
        <f>T248+U248+V248</f>
        <v>2816.9081199999928</v>
      </c>
      <c r="T248" s="48">
        <f>T244-SUM(T245:T247)</f>
        <v>0</v>
      </c>
      <c r="U248" s="48">
        <f>U244-SUM(U245:U247)</f>
        <v>2816.9081199999928</v>
      </c>
      <c r="V248" s="48">
        <f>V244-SUM(V245:V247)</f>
        <v>0</v>
      </c>
      <c r="W248" s="49">
        <f>X248+Y248+Z248</f>
        <v>1626.7483099999954</v>
      </c>
      <c r="X248" s="48">
        <f>X244-SUM(X245:X247)</f>
        <v>0</v>
      </c>
      <c r="Y248" s="48">
        <f>Y244-SUM(Y245:Y247)</f>
        <v>1626.7483099999954</v>
      </c>
      <c r="Z248" s="48">
        <f>Z244-SUM(Z245:Z247)</f>
        <v>0</v>
      </c>
      <c r="AA248" s="29">
        <f t="shared" si="55"/>
        <v>3.637978807091713E-12</v>
      </c>
      <c r="AB248" s="48">
        <f t="shared" si="56"/>
        <v>0</v>
      </c>
      <c r="AC248" s="49">
        <f t="shared" si="56"/>
        <v>3.637978807091713E-12</v>
      </c>
      <c r="AD248" s="50">
        <f t="shared" si="56"/>
        <v>0</v>
      </c>
      <c r="AE248" s="49">
        <f t="shared" si="57"/>
        <v>0</v>
      </c>
      <c r="AF248" s="48"/>
      <c r="AG248" s="49"/>
      <c r="AH248" s="50"/>
      <c r="AI248" s="49"/>
      <c r="AJ248" s="49"/>
      <c r="AM248" s="35"/>
      <c r="AN248" s="35"/>
      <c r="AO248" s="12"/>
      <c r="AQ248" s="9"/>
    </row>
    <row r="249" spans="1:43" ht="59.45" customHeight="1" x14ac:dyDescent="0.2">
      <c r="A249" s="56">
        <v>46</v>
      </c>
      <c r="B249" s="62" t="s">
        <v>103</v>
      </c>
      <c r="C249" s="42">
        <v>11612.971509999996</v>
      </c>
      <c r="D249" s="42">
        <f>SUM(D250:D253)</f>
        <v>0</v>
      </c>
      <c r="E249" s="42">
        <v>0</v>
      </c>
      <c r="F249" s="42">
        <v>0</v>
      </c>
      <c r="G249" s="43">
        <f t="shared" si="53"/>
        <v>0</v>
      </c>
      <c r="H249" s="42"/>
      <c r="I249" s="42"/>
      <c r="J249" s="42"/>
      <c r="K249" s="43">
        <f>L249+M249+N249</f>
        <v>0</v>
      </c>
      <c r="L249" s="54"/>
      <c r="M249" s="54"/>
      <c r="N249" s="54"/>
      <c r="O249" s="43">
        <f t="shared" si="54"/>
        <v>12500</v>
      </c>
      <c r="P249" s="42">
        <v>0</v>
      </c>
      <c r="Q249" s="28">
        <v>12500</v>
      </c>
      <c r="R249" s="42">
        <v>0</v>
      </c>
      <c r="S249" s="29">
        <f>T249+U249+V249</f>
        <v>4707.1139999999996</v>
      </c>
      <c r="T249" s="28">
        <v>0</v>
      </c>
      <c r="U249" s="28">
        <v>4707.1139999999996</v>
      </c>
      <c r="V249" s="28">
        <v>0</v>
      </c>
      <c r="W249" s="43">
        <f>X249+Y249+Z249</f>
        <v>4977.8800999999994</v>
      </c>
      <c r="X249" s="42">
        <v>0</v>
      </c>
      <c r="Y249" s="42">
        <v>4977.8800999999994</v>
      </c>
      <c r="Z249" s="42">
        <v>0</v>
      </c>
      <c r="AA249" s="29">
        <f>AB249+AC249+AD249</f>
        <v>270.76609999999982</v>
      </c>
      <c r="AB249" s="28">
        <f t="shared" ref="AB249:AD264" si="58">X249+H249-L249-(T249-AF249)</f>
        <v>0</v>
      </c>
      <c r="AC249" s="29">
        <f t="shared" si="58"/>
        <v>270.76609999999982</v>
      </c>
      <c r="AD249" s="44">
        <f t="shared" si="58"/>
        <v>0</v>
      </c>
      <c r="AE249" s="43">
        <f t="shared" si="57"/>
        <v>0</v>
      </c>
      <c r="AF249" s="54"/>
      <c r="AG249" s="46"/>
      <c r="AH249" s="55"/>
      <c r="AI249" s="46"/>
      <c r="AJ249" s="46"/>
      <c r="AL249" s="12">
        <f>G249+W249-K249-S249-(AA249-AE249)</f>
        <v>0</v>
      </c>
      <c r="AM249" s="35">
        <f>G249+W249-K249-S249</f>
        <v>270.76609999999982</v>
      </c>
      <c r="AN249" s="35">
        <f>AA249-AE249</f>
        <v>270.76609999999982</v>
      </c>
      <c r="AO249" s="12">
        <f>AM249-AN249</f>
        <v>0</v>
      </c>
      <c r="AQ249" s="9"/>
    </row>
    <row r="250" spans="1:43" ht="19.899999999999999" customHeight="1" x14ac:dyDescent="0.2">
      <c r="A250" s="56"/>
      <c r="B250" s="47" t="s">
        <v>41</v>
      </c>
      <c r="C250" s="48">
        <v>0</v>
      </c>
      <c r="D250" s="48"/>
      <c r="E250" s="48">
        <v>0</v>
      </c>
      <c r="F250" s="48">
        <v>0</v>
      </c>
      <c r="G250" s="49">
        <f t="shared" si="53"/>
        <v>0</v>
      </c>
      <c r="H250" s="48"/>
      <c r="I250" s="48"/>
      <c r="J250" s="48"/>
      <c r="K250" s="49"/>
      <c r="L250" s="48"/>
      <c r="M250" s="48"/>
      <c r="N250" s="48"/>
      <c r="O250" s="49">
        <f t="shared" si="54"/>
        <v>0</v>
      </c>
      <c r="P250" s="48">
        <v>0</v>
      </c>
      <c r="Q250" s="48">
        <v>0</v>
      </c>
      <c r="R250" s="48">
        <v>0</v>
      </c>
      <c r="S250" s="49">
        <v>0</v>
      </c>
      <c r="T250" s="48"/>
      <c r="U250" s="48"/>
      <c r="V250" s="48"/>
      <c r="W250" s="49">
        <v>0</v>
      </c>
      <c r="X250" s="48"/>
      <c r="Y250" s="48"/>
      <c r="Z250" s="48"/>
      <c r="AA250" s="29">
        <f>AB250+AC250+AD250</f>
        <v>0</v>
      </c>
      <c r="AB250" s="48">
        <f t="shared" si="58"/>
        <v>0</v>
      </c>
      <c r="AC250" s="49">
        <f t="shared" si="58"/>
        <v>0</v>
      </c>
      <c r="AD250" s="50">
        <f t="shared" si="58"/>
        <v>0</v>
      </c>
      <c r="AE250" s="49">
        <f t="shared" si="57"/>
        <v>0</v>
      </c>
      <c r="AF250" s="48"/>
      <c r="AG250" s="49"/>
      <c r="AH250" s="50"/>
      <c r="AI250" s="49"/>
      <c r="AJ250" s="49"/>
      <c r="AM250" s="35"/>
      <c r="AN250" s="35"/>
      <c r="AO250" s="12"/>
      <c r="AQ250" s="9"/>
    </row>
    <row r="251" spans="1:43" ht="19.899999999999999" customHeight="1" x14ac:dyDescent="0.2">
      <c r="A251" s="56"/>
      <c r="B251" s="47" t="s">
        <v>42</v>
      </c>
      <c r="C251" s="48">
        <v>9396.1620000000003</v>
      </c>
      <c r="D251" s="48"/>
      <c r="E251" s="48">
        <v>0</v>
      </c>
      <c r="F251" s="48">
        <v>0</v>
      </c>
      <c r="G251" s="49">
        <f t="shared" si="53"/>
        <v>0</v>
      </c>
      <c r="H251" s="48"/>
      <c r="I251" s="48"/>
      <c r="J251" s="48"/>
      <c r="K251" s="49"/>
      <c r="L251" s="48"/>
      <c r="M251" s="48"/>
      <c r="N251" s="48"/>
      <c r="O251" s="49">
        <f t="shared" si="54"/>
        <v>9396.1620000000003</v>
      </c>
      <c r="P251" s="48">
        <v>0</v>
      </c>
      <c r="Q251" s="48">
        <v>9396.1620000000003</v>
      </c>
      <c r="R251" s="48">
        <v>0</v>
      </c>
      <c r="S251" s="49">
        <v>4707.1139999999996</v>
      </c>
      <c r="T251" s="48"/>
      <c r="U251" s="48">
        <v>4707.1139999999996</v>
      </c>
      <c r="V251" s="48"/>
      <c r="W251" s="49">
        <v>4707.1139999999996</v>
      </c>
      <c r="X251" s="48"/>
      <c r="Y251" s="48">
        <v>4707.1139999999996</v>
      </c>
      <c r="Z251" s="48"/>
      <c r="AA251" s="29">
        <f>AB251+AC251+AD251</f>
        <v>0</v>
      </c>
      <c r="AB251" s="48">
        <f t="shared" si="58"/>
        <v>0</v>
      </c>
      <c r="AC251" s="49">
        <f t="shared" si="58"/>
        <v>0</v>
      </c>
      <c r="AD251" s="50">
        <f t="shared" si="58"/>
        <v>0</v>
      </c>
      <c r="AE251" s="49">
        <f t="shared" si="57"/>
        <v>0</v>
      </c>
      <c r="AF251" s="48"/>
      <c r="AG251" s="49"/>
      <c r="AH251" s="50"/>
      <c r="AI251" s="49"/>
      <c r="AJ251" s="49"/>
      <c r="AM251" s="35"/>
      <c r="AN251" s="35"/>
      <c r="AO251" s="12"/>
      <c r="AQ251" s="9"/>
    </row>
    <row r="252" spans="1:43" ht="19.899999999999999" customHeight="1" x14ac:dyDescent="0.2">
      <c r="A252" s="56"/>
      <c r="B252" s="47" t="s">
        <v>43</v>
      </c>
      <c r="C252" s="48">
        <v>1569.0414600000001</v>
      </c>
      <c r="D252" s="48"/>
      <c r="E252" s="48">
        <v>0</v>
      </c>
      <c r="F252" s="48">
        <v>0</v>
      </c>
      <c r="G252" s="49">
        <f t="shared" si="53"/>
        <v>0</v>
      </c>
      <c r="H252" s="48"/>
      <c r="I252" s="48"/>
      <c r="J252" s="48"/>
      <c r="K252" s="49"/>
      <c r="L252" s="48"/>
      <c r="M252" s="48"/>
      <c r="N252" s="48"/>
      <c r="O252" s="49">
        <f t="shared" si="54"/>
        <v>1569.0414600000001</v>
      </c>
      <c r="P252" s="48">
        <v>0</v>
      </c>
      <c r="Q252" s="48">
        <v>1569.0414600000001</v>
      </c>
      <c r="R252" s="48">
        <v>0</v>
      </c>
      <c r="S252" s="49">
        <v>0</v>
      </c>
      <c r="T252" s="48"/>
      <c r="U252" s="48"/>
      <c r="V252" s="48"/>
      <c r="W252" s="49">
        <v>0</v>
      </c>
      <c r="X252" s="48"/>
      <c r="Y252" s="48"/>
      <c r="Z252" s="48"/>
      <c r="AA252" s="29">
        <f>AB252+AC252+AD252</f>
        <v>0</v>
      </c>
      <c r="AB252" s="48">
        <f t="shared" si="58"/>
        <v>0</v>
      </c>
      <c r="AC252" s="49">
        <f t="shared" si="58"/>
        <v>0</v>
      </c>
      <c r="AD252" s="50">
        <f t="shared" si="58"/>
        <v>0</v>
      </c>
      <c r="AE252" s="49">
        <f t="shared" si="57"/>
        <v>0</v>
      </c>
      <c r="AF252" s="48"/>
      <c r="AG252" s="49"/>
      <c r="AH252" s="50"/>
      <c r="AI252" s="49"/>
      <c r="AJ252" s="49"/>
      <c r="AM252" s="35"/>
      <c r="AN252" s="35"/>
      <c r="AO252" s="12"/>
      <c r="AQ252" s="9"/>
    </row>
    <row r="253" spans="1:43" ht="19.899999999999999" customHeight="1" x14ac:dyDescent="0.2">
      <c r="A253" s="56"/>
      <c r="B253" s="47" t="s">
        <v>44</v>
      </c>
      <c r="C253" s="48">
        <v>647.76805000000002</v>
      </c>
      <c r="D253" s="48"/>
      <c r="E253" s="48">
        <v>0</v>
      </c>
      <c r="F253" s="48">
        <v>0</v>
      </c>
      <c r="G253" s="49">
        <f t="shared" si="53"/>
        <v>0</v>
      </c>
      <c r="H253" s="48"/>
      <c r="I253" s="48"/>
      <c r="J253" s="48"/>
      <c r="K253" s="49"/>
      <c r="L253" s="48"/>
      <c r="M253" s="48"/>
      <c r="N253" s="48"/>
      <c r="O253" s="49">
        <f t="shared" si="54"/>
        <v>1534.7965400000044</v>
      </c>
      <c r="P253" s="48">
        <v>0</v>
      </c>
      <c r="Q253" s="48">
        <v>1534.7965400000044</v>
      </c>
      <c r="R253" s="48">
        <v>0</v>
      </c>
      <c r="S253" s="49">
        <f>T253+U253+V253</f>
        <v>0</v>
      </c>
      <c r="T253" s="48">
        <f>T249-SUM(T250:T252)</f>
        <v>0</v>
      </c>
      <c r="U253" s="48">
        <f>U249-SUM(U250:U252)</f>
        <v>0</v>
      </c>
      <c r="V253" s="48">
        <f>V249-SUM(V250:V252)</f>
        <v>0</v>
      </c>
      <c r="W253" s="49">
        <f>X253+Y253+Z253</f>
        <v>270.76609999999982</v>
      </c>
      <c r="X253" s="48">
        <f>X249-SUM(X250:X252)</f>
        <v>0</v>
      </c>
      <c r="Y253" s="48">
        <f>Y249-SUM(Y250:Y252)</f>
        <v>270.76609999999982</v>
      </c>
      <c r="Z253" s="48">
        <f>Z249-SUM(Z250:Z252)</f>
        <v>0</v>
      </c>
      <c r="AA253" s="29">
        <f>AB253+AC253+AD253</f>
        <v>270.76609999999982</v>
      </c>
      <c r="AB253" s="48">
        <f t="shared" si="58"/>
        <v>0</v>
      </c>
      <c r="AC253" s="49">
        <f t="shared" si="58"/>
        <v>270.76609999999982</v>
      </c>
      <c r="AD253" s="50">
        <f t="shared" si="58"/>
        <v>0</v>
      </c>
      <c r="AE253" s="49">
        <f t="shared" si="57"/>
        <v>0</v>
      </c>
      <c r="AF253" s="48"/>
      <c r="AG253" s="49"/>
      <c r="AH253" s="50"/>
      <c r="AI253" s="49"/>
      <c r="AJ253" s="49"/>
      <c r="AM253" s="35"/>
      <c r="AN253" s="35"/>
      <c r="AO253" s="12"/>
      <c r="AQ253" s="9"/>
    </row>
    <row r="254" spans="1:43" ht="85.15" customHeight="1" x14ac:dyDescent="0.2">
      <c r="A254" s="56">
        <v>47</v>
      </c>
      <c r="B254" s="62" t="s">
        <v>104</v>
      </c>
      <c r="C254" s="42">
        <v>13379.69152</v>
      </c>
      <c r="D254" s="42">
        <f>SUM(D255:D258)</f>
        <v>13379.69152</v>
      </c>
      <c r="E254" s="42">
        <v>0</v>
      </c>
      <c r="F254" s="42">
        <v>0</v>
      </c>
      <c r="G254" s="43">
        <f t="shared" si="53"/>
        <v>0</v>
      </c>
      <c r="H254" s="42"/>
      <c r="I254" s="42"/>
      <c r="J254" s="42"/>
      <c r="K254" s="43">
        <f>L254+M254+N254</f>
        <v>0</v>
      </c>
      <c r="L254" s="54"/>
      <c r="M254" s="54"/>
      <c r="N254" s="54"/>
      <c r="O254" s="43">
        <f t="shared" si="54"/>
        <v>15000</v>
      </c>
      <c r="P254" s="42">
        <v>0</v>
      </c>
      <c r="Q254" s="28">
        <v>15000</v>
      </c>
      <c r="R254" s="42">
        <v>0</v>
      </c>
      <c r="S254" s="29">
        <f>T254+U254+V254</f>
        <v>0</v>
      </c>
      <c r="T254" s="28">
        <v>0</v>
      </c>
      <c r="U254" s="28">
        <v>0</v>
      </c>
      <c r="V254" s="28">
        <v>0</v>
      </c>
      <c r="W254" s="43">
        <f>X254+Y254+Z254</f>
        <v>0</v>
      </c>
      <c r="X254" s="42">
        <v>0</v>
      </c>
      <c r="Y254" s="42">
        <v>0</v>
      </c>
      <c r="Z254" s="42">
        <v>0</v>
      </c>
      <c r="AA254" s="29">
        <f t="shared" ref="AA254:AA298" si="59">AB254+AC254+AD254</f>
        <v>0</v>
      </c>
      <c r="AB254" s="28">
        <f t="shared" si="58"/>
        <v>0</v>
      </c>
      <c r="AC254" s="29">
        <f t="shared" si="58"/>
        <v>0</v>
      </c>
      <c r="AD254" s="44">
        <f t="shared" si="58"/>
        <v>0</v>
      </c>
      <c r="AE254" s="43">
        <f t="shared" si="57"/>
        <v>0</v>
      </c>
      <c r="AF254" s="42"/>
      <c r="AG254" s="43"/>
      <c r="AH254" s="45"/>
      <c r="AI254" s="46"/>
      <c r="AJ254" s="46"/>
      <c r="AL254" s="12">
        <f>G254+W254-K254-S254-(AA254-AE254)</f>
        <v>0</v>
      </c>
      <c r="AM254" s="35">
        <f>G254+W254-K254-S254</f>
        <v>0</v>
      </c>
      <c r="AN254" s="35">
        <f>AA254-AE254</f>
        <v>0</v>
      </c>
      <c r="AO254" s="12">
        <f>AM254-AN254</f>
        <v>0</v>
      </c>
      <c r="AQ254" s="9"/>
    </row>
    <row r="255" spans="1:43" ht="19.899999999999999" customHeight="1" x14ac:dyDescent="0.2">
      <c r="A255" s="56"/>
      <c r="B255" s="47" t="s">
        <v>41</v>
      </c>
      <c r="C255" s="48">
        <v>12800</v>
      </c>
      <c r="D255" s="48">
        <f>C255</f>
        <v>12800</v>
      </c>
      <c r="E255" s="48">
        <v>0</v>
      </c>
      <c r="F255" s="48">
        <v>0</v>
      </c>
      <c r="G255" s="49">
        <f t="shared" si="53"/>
        <v>0</v>
      </c>
      <c r="H255" s="48"/>
      <c r="I255" s="48"/>
      <c r="J255" s="48"/>
      <c r="K255" s="49"/>
      <c r="L255" s="48"/>
      <c r="M255" s="48"/>
      <c r="N255" s="48"/>
      <c r="O255" s="49">
        <f t="shared" si="54"/>
        <v>12800</v>
      </c>
      <c r="P255" s="48">
        <v>0</v>
      </c>
      <c r="Q255" s="48">
        <v>12800</v>
      </c>
      <c r="R255" s="48">
        <v>0</v>
      </c>
      <c r="S255" s="49">
        <v>0</v>
      </c>
      <c r="T255" s="48"/>
      <c r="U255" s="48"/>
      <c r="V255" s="48"/>
      <c r="W255" s="49">
        <v>0</v>
      </c>
      <c r="X255" s="48"/>
      <c r="Y255" s="48"/>
      <c r="Z255" s="48"/>
      <c r="AA255" s="29">
        <f t="shared" si="59"/>
        <v>0</v>
      </c>
      <c r="AB255" s="48">
        <f t="shared" si="58"/>
        <v>0</v>
      </c>
      <c r="AC255" s="49">
        <f t="shared" si="58"/>
        <v>0</v>
      </c>
      <c r="AD255" s="50">
        <f t="shared" si="58"/>
        <v>0</v>
      </c>
      <c r="AE255" s="49">
        <f t="shared" si="57"/>
        <v>0</v>
      </c>
      <c r="AF255" s="48"/>
      <c r="AG255" s="49"/>
      <c r="AH255" s="50"/>
      <c r="AI255" s="49"/>
      <c r="AJ255" s="49"/>
      <c r="AM255" s="35"/>
      <c r="AN255" s="35"/>
      <c r="AO255" s="12"/>
      <c r="AQ255" s="9"/>
    </row>
    <row r="256" spans="1:43" ht="19.899999999999999" customHeight="1" x14ac:dyDescent="0.2">
      <c r="A256" s="56"/>
      <c r="B256" s="47" t="s">
        <v>42</v>
      </c>
      <c r="C256" s="48">
        <v>0</v>
      </c>
      <c r="D256" s="48"/>
      <c r="E256" s="48">
        <v>0</v>
      </c>
      <c r="F256" s="48">
        <v>0</v>
      </c>
      <c r="G256" s="49">
        <f t="shared" si="53"/>
        <v>0</v>
      </c>
      <c r="H256" s="48"/>
      <c r="I256" s="48"/>
      <c r="J256" s="48"/>
      <c r="K256" s="49"/>
      <c r="L256" s="48"/>
      <c r="M256" s="48"/>
      <c r="N256" s="48"/>
      <c r="O256" s="49">
        <f t="shared" si="54"/>
        <v>0</v>
      </c>
      <c r="P256" s="48">
        <v>0</v>
      </c>
      <c r="Q256" s="48">
        <v>0</v>
      </c>
      <c r="R256" s="48">
        <v>0</v>
      </c>
      <c r="S256" s="49">
        <v>0</v>
      </c>
      <c r="T256" s="48"/>
      <c r="U256" s="48"/>
      <c r="V256" s="48"/>
      <c r="W256" s="49">
        <v>0</v>
      </c>
      <c r="X256" s="48"/>
      <c r="Y256" s="48"/>
      <c r="Z256" s="48"/>
      <c r="AA256" s="29">
        <f t="shared" si="59"/>
        <v>0</v>
      </c>
      <c r="AB256" s="48">
        <f t="shared" si="58"/>
        <v>0</v>
      </c>
      <c r="AC256" s="49">
        <f t="shared" si="58"/>
        <v>0</v>
      </c>
      <c r="AD256" s="50">
        <f t="shared" si="58"/>
        <v>0</v>
      </c>
      <c r="AE256" s="49">
        <f t="shared" si="57"/>
        <v>0</v>
      </c>
      <c r="AF256" s="48"/>
      <c r="AG256" s="49"/>
      <c r="AH256" s="50"/>
      <c r="AI256" s="49"/>
      <c r="AJ256" s="49"/>
      <c r="AM256" s="35"/>
      <c r="AN256" s="35"/>
      <c r="AO256" s="12"/>
      <c r="AQ256" s="9"/>
    </row>
    <row r="257" spans="1:43" ht="19.899999999999999" customHeight="1" x14ac:dyDescent="0.2">
      <c r="A257" s="56"/>
      <c r="B257" s="47" t="s">
        <v>43</v>
      </c>
      <c r="C257" s="48">
        <v>0</v>
      </c>
      <c r="D257" s="48"/>
      <c r="E257" s="48">
        <v>0</v>
      </c>
      <c r="F257" s="48">
        <v>0</v>
      </c>
      <c r="G257" s="49">
        <f t="shared" si="53"/>
        <v>0</v>
      </c>
      <c r="H257" s="48"/>
      <c r="I257" s="48"/>
      <c r="J257" s="48"/>
      <c r="K257" s="49"/>
      <c r="L257" s="48"/>
      <c r="M257" s="48"/>
      <c r="N257" s="48"/>
      <c r="O257" s="49">
        <f t="shared" si="54"/>
        <v>0</v>
      </c>
      <c r="P257" s="48">
        <v>0</v>
      </c>
      <c r="Q257" s="48">
        <v>0</v>
      </c>
      <c r="R257" s="48">
        <v>0</v>
      </c>
      <c r="S257" s="49">
        <v>0</v>
      </c>
      <c r="T257" s="48"/>
      <c r="U257" s="48"/>
      <c r="V257" s="48"/>
      <c r="W257" s="49">
        <v>0</v>
      </c>
      <c r="X257" s="48"/>
      <c r="Y257" s="48"/>
      <c r="Z257" s="48"/>
      <c r="AA257" s="29">
        <f t="shared" si="59"/>
        <v>0</v>
      </c>
      <c r="AB257" s="48">
        <f t="shared" si="58"/>
        <v>0</v>
      </c>
      <c r="AC257" s="49">
        <f t="shared" si="58"/>
        <v>0</v>
      </c>
      <c r="AD257" s="50">
        <f t="shared" si="58"/>
        <v>0</v>
      </c>
      <c r="AE257" s="49">
        <f t="shared" si="57"/>
        <v>0</v>
      </c>
      <c r="AF257" s="48"/>
      <c r="AG257" s="49"/>
      <c r="AH257" s="50"/>
      <c r="AI257" s="49"/>
      <c r="AJ257" s="49"/>
      <c r="AM257" s="35"/>
      <c r="AN257" s="35"/>
      <c r="AO257" s="12"/>
      <c r="AQ257" s="9"/>
    </row>
    <row r="258" spans="1:43" ht="19.899999999999999" customHeight="1" x14ac:dyDescent="0.2">
      <c r="A258" s="56"/>
      <c r="B258" s="47" t="s">
        <v>44</v>
      </c>
      <c r="C258" s="48">
        <v>579.69151999999997</v>
      </c>
      <c r="D258" s="48">
        <f>C258</f>
        <v>579.69151999999997</v>
      </c>
      <c r="E258" s="48">
        <v>0</v>
      </c>
      <c r="F258" s="48">
        <v>0</v>
      </c>
      <c r="G258" s="49">
        <f t="shared" si="53"/>
        <v>0</v>
      </c>
      <c r="H258" s="48"/>
      <c r="I258" s="48"/>
      <c r="J258" s="48"/>
      <c r="K258" s="49"/>
      <c r="L258" s="48"/>
      <c r="M258" s="48"/>
      <c r="N258" s="48"/>
      <c r="O258" s="49">
        <f t="shared" si="54"/>
        <v>2199.9999999999995</v>
      </c>
      <c r="P258" s="48">
        <v>0</v>
      </c>
      <c r="Q258" s="48">
        <v>2199.9999999999995</v>
      </c>
      <c r="R258" s="48">
        <v>0</v>
      </c>
      <c r="S258" s="49">
        <f>T258+U258+V258</f>
        <v>0</v>
      </c>
      <c r="T258" s="48">
        <f>T254-SUM(T255:T257)</f>
        <v>0</v>
      </c>
      <c r="U258" s="48">
        <f>U254-SUM(U255:U257)</f>
        <v>0</v>
      </c>
      <c r="V258" s="48">
        <f>V254-SUM(V255:V257)</f>
        <v>0</v>
      </c>
      <c r="W258" s="49">
        <f>X258+Y258+Z258</f>
        <v>0</v>
      </c>
      <c r="X258" s="48">
        <f>X254-SUM(X255:X257)</f>
        <v>0</v>
      </c>
      <c r="Y258" s="48">
        <f>Y254-SUM(Y255:Y257)</f>
        <v>0</v>
      </c>
      <c r="Z258" s="48">
        <f>Z254-SUM(Z255:Z257)</f>
        <v>0</v>
      </c>
      <c r="AA258" s="29">
        <f t="shared" si="59"/>
        <v>0</v>
      </c>
      <c r="AB258" s="48">
        <f t="shared" si="58"/>
        <v>0</v>
      </c>
      <c r="AC258" s="49">
        <f t="shared" si="58"/>
        <v>0</v>
      </c>
      <c r="AD258" s="50">
        <f t="shared" si="58"/>
        <v>0</v>
      </c>
      <c r="AE258" s="49">
        <f t="shared" si="57"/>
        <v>0</v>
      </c>
      <c r="AF258" s="48"/>
      <c r="AG258" s="49"/>
      <c r="AH258" s="50"/>
      <c r="AI258" s="49"/>
      <c r="AJ258" s="49"/>
      <c r="AM258" s="35"/>
      <c r="AN258" s="35"/>
      <c r="AO258" s="12"/>
      <c r="AQ258" s="9"/>
    </row>
    <row r="259" spans="1:43" ht="85.9" hidden="1" customHeight="1" x14ac:dyDescent="0.2">
      <c r="A259" s="56"/>
      <c r="B259" s="62"/>
      <c r="C259" s="42"/>
      <c r="D259" s="42"/>
      <c r="E259" s="42"/>
      <c r="F259" s="42"/>
      <c r="G259" s="43"/>
      <c r="H259" s="42"/>
      <c r="I259" s="42"/>
      <c r="J259" s="42"/>
      <c r="K259" s="43"/>
      <c r="L259" s="54"/>
      <c r="M259" s="54"/>
      <c r="N259" s="54"/>
      <c r="O259" s="43"/>
      <c r="P259" s="42"/>
      <c r="Q259" s="42"/>
      <c r="R259" s="42"/>
      <c r="S259" s="29"/>
      <c r="T259" s="28"/>
      <c r="U259" s="28"/>
      <c r="V259" s="28"/>
      <c r="W259" s="43"/>
      <c r="X259" s="42"/>
      <c r="Y259" s="42"/>
      <c r="Z259" s="42"/>
      <c r="AA259" s="29"/>
      <c r="AB259" s="28"/>
      <c r="AC259" s="29"/>
      <c r="AD259" s="44"/>
      <c r="AE259" s="43"/>
      <c r="AF259" s="54"/>
      <c r="AG259" s="46"/>
      <c r="AH259" s="55"/>
      <c r="AI259" s="46"/>
      <c r="AJ259" s="46"/>
      <c r="AM259" s="35"/>
      <c r="AN259" s="35"/>
      <c r="AO259" s="12"/>
      <c r="AQ259" s="9"/>
    </row>
    <row r="260" spans="1:43" ht="19.899999999999999" hidden="1" customHeight="1" x14ac:dyDescent="0.2">
      <c r="A260" s="56"/>
      <c r="B260" s="47"/>
      <c r="C260" s="48"/>
      <c r="D260" s="48"/>
      <c r="E260" s="48"/>
      <c r="F260" s="48"/>
      <c r="G260" s="49"/>
      <c r="H260" s="48"/>
      <c r="I260" s="48"/>
      <c r="J260" s="48"/>
      <c r="K260" s="49"/>
      <c r="L260" s="48"/>
      <c r="M260" s="48"/>
      <c r="N260" s="48"/>
      <c r="O260" s="49"/>
      <c r="P260" s="48"/>
      <c r="Q260" s="48"/>
      <c r="R260" s="48"/>
      <c r="S260" s="49"/>
      <c r="T260" s="48"/>
      <c r="U260" s="48"/>
      <c r="V260" s="48"/>
      <c r="W260" s="49"/>
      <c r="X260" s="48"/>
      <c r="Y260" s="48"/>
      <c r="Z260" s="48"/>
      <c r="AA260" s="29"/>
      <c r="AB260" s="48"/>
      <c r="AC260" s="49"/>
      <c r="AD260" s="50"/>
      <c r="AE260" s="49"/>
      <c r="AF260" s="48"/>
      <c r="AG260" s="49"/>
      <c r="AH260" s="50"/>
      <c r="AI260" s="49"/>
      <c r="AJ260" s="49"/>
      <c r="AM260" s="35"/>
      <c r="AN260" s="35"/>
      <c r="AO260" s="12"/>
      <c r="AQ260" s="9"/>
    </row>
    <row r="261" spans="1:43" ht="19.899999999999999" hidden="1" customHeight="1" x14ac:dyDescent="0.2">
      <c r="A261" s="56"/>
      <c r="B261" s="47"/>
      <c r="C261" s="48"/>
      <c r="D261" s="48"/>
      <c r="E261" s="48"/>
      <c r="F261" s="48"/>
      <c r="G261" s="49"/>
      <c r="H261" s="48"/>
      <c r="I261" s="48"/>
      <c r="J261" s="48"/>
      <c r="K261" s="49"/>
      <c r="L261" s="48"/>
      <c r="M261" s="48"/>
      <c r="N261" s="48"/>
      <c r="O261" s="49"/>
      <c r="P261" s="48"/>
      <c r="Q261" s="48"/>
      <c r="R261" s="48"/>
      <c r="S261" s="49"/>
      <c r="T261" s="48"/>
      <c r="U261" s="48"/>
      <c r="V261" s="48"/>
      <c r="W261" s="49"/>
      <c r="X261" s="48"/>
      <c r="Y261" s="48"/>
      <c r="Z261" s="48"/>
      <c r="AA261" s="29"/>
      <c r="AB261" s="48"/>
      <c r="AC261" s="49"/>
      <c r="AD261" s="50"/>
      <c r="AE261" s="49"/>
      <c r="AF261" s="48"/>
      <c r="AG261" s="49"/>
      <c r="AH261" s="50"/>
      <c r="AI261" s="49"/>
      <c r="AJ261" s="49"/>
      <c r="AM261" s="35"/>
      <c r="AN261" s="35"/>
      <c r="AO261" s="12"/>
      <c r="AQ261" s="9"/>
    </row>
    <row r="262" spans="1:43" ht="19.899999999999999" hidden="1" customHeight="1" x14ac:dyDescent="0.2">
      <c r="A262" s="56"/>
      <c r="B262" s="47"/>
      <c r="C262" s="48"/>
      <c r="D262" s="48"/>
      <c r="E262" s="48"/>
      <c r="F262" s="48"/>
      <c r="G262" s="49"/>
      <c r="H262" s="48"/>
      <c r="I262" s="48"/>
      <c r="J262" s="48"/>
      <c r="K262" s="49"/>
      <c r="L262" s="48"/>
      <c r="M262" s="48"/>
      <c r="N262" s="48"/>
      <c r="O262" s="49"/>
      <c r="P262" s="48"/>
      <c r="Q262" s="48"/>
      <c r="R262" s="48"/>
      <c r="S262" s="49"/>
      <c r="T262" s="48"/>
      <c r="U262" s="48"/>
      <c r="V262" s="48"/>
      <c r="W262" s="49"/>
      <c r="X262" s="48"/>
      <c r="Y262" s="48"/>
      <c r="Z262" s="48"/>
      <c r="AA262" s="29"/>
      <c r="AB262" s="48"/>
      <c r="AC262" s="49"/>
      <c r="AD262" s="50"/>
      <c r="AE262" s="49"/>
      <c r="AF262" s="48"/>
      <c r="AG262" s="49"/>
      <c r="AH262" s="50"/>
      <c r="AI262" s="49"/>
      <c r="AJ262" s="49"/>
      <c r="AM262" s="35"/>
      <c r="AN262" s="35"/>
      <c r="AO262" s="12"/>
      <c r="AQ262" s="9"/>
    </row>
    <row r="263" spans="1:43" ht="19.899999999999999" hidden="1" customHeight="1" x14ac:dyDescent="0.2">
      <c r="A263" s="56"/>
      <c r="B263" s="47"/>
      <c r="C263" s="48"/>
      <c r="D263" s="48"/>
      <c r="E263" s="48"/>
      <c r="F263" s="48"/>
      <c r="G263" s="49"/>
      <c r="H263" s="48"/>
      <c r="I263" s="48"/>
      <c r="J263" s="48"/>
      <c r="K263" s="49"/>
      <c r="L263" s="48"/>
      <c r="M263" s="48"/>
      <c r="N263" s="48"/>
      <c r="O263" s="49"/>
      <c r="P263" s="48"/>
      <c r="Q263" s="48"/>
      <c r="R263" s="48"/>
      <c r="S263" s="49"/>
      <c r="T263" s="48"/>
      <c r="U263" s="48"/>
      <c r="V263" s="48"/>
      <c r="W263" s="49"/>
      <c r="X263" s="48"/>
      <c r="Y263" s="48"/>
      <c r="Z263" s="48"/>
      <c r="AA263" s="29"/>
      <c r="AB263" s="48"/>
      <c r="AC263" s="49"/>
      <c r="AD263" s="50"/>
      <c r="AE263" s="49"/>
      <c r="AF263" s="48"/>
      <c r="AG263" s="49"/>
      <c r="AH263" s="50"/>
      <c r="AI263" s="49"/>
      <c r="AJ263" s="49"/>
      <c r="AM263" s="35"/>
      <c r="AN263" s="35"/>
      <c r="AO263" s="12"/>
      <c r="AQ263" s="9"/>
    </row>
    <row r="264" spans="1:43" ht="73.150000000000006" customHeight="1" x14ac:dyDescent="0.2">
      <c r="A264" s="56">
        <v>48</v>
      </c>
      <c r="B264" s="62" t="s">
        <v>105</v>
      </c>
      <c r="C264" s="42">
        <v>30897.5</v>
      </c>
      <c r="D264" s="42">
        <f>SUM(D265:D268)</f>
        <v>2479.2975100000003</v>
      </c>
      <c r="E264" s="42">
        <v>0</v>
      </c>
      <c r="F264" s="42">
        <v>0</v>
      </c>
      <c r="G264" s="43">
        <f t="shared" si="53"/>
        <v>0</v>
      </c>
      <c r="H264" s="42"/>
      <c r="I264" s="42"/>
      <c r="J264" s="42"/>
      <c r="K264" s="43">
        <f>L264+M264+N264</f>
        <v>0</v>
      </c>
      <c r="L264" s="54"/>
      <c r="M264" s="54"/>
      <c r="N264" s="54"/>
      <c r="O264" s="43">
        <f t="shared" si="54"/>
        <v>1500</v>
      </c>
      <c r="P264" s="42">
        <v>0</v>
      </c>
      <c r="Q264" s="28">
        <v>1500</v>
      </c>
      <c r="R264" s="42">
        <v>0</v>
      </c>
      <c r="S264" s="29">
        <f>T264+U264+V264</f>
        <v>261.18900000000002</v>
      </c>
      <c r="T264" s="28">
        <v>0</v>
      </c>
      <c r="U264" s="28">
        <v>261.18900000000002</v>
      </c>
      <c r="V264" s="28">
        <v>0</v>
      </c>
      <c r="W264" s="43">
        <f>X264+Y264+Z264</f>
        <v>261.18900000000002</v>
      </c>
      <c r="X264" s="42">
        <v>0</v>
      </c>
      <c r="Y264" s="42">
        <v>261.18900000000002</v>
      </c>
      <c r="Z264" s="42">
        <v>0</v>
      </c>
      <c r="AA264" s="29">
        <f t="shared" si="59"/>
        <v>0</v>
      </c>
      <c r="AB264" s="28">
        <f t="shared" si="58"/>
        <v>0</v>
      </c>
      <c r="AC264" s="29">
        <f t="shared" si="58"/>
        <v>0</v>
      </c>
      <c r="AD264" s="44">
        <f t="shared" si="58"/>
        <v>0</v>
      </c>
      <c r="AE264" s="46">
        <f t="shared" si="57"/>
        <v>0</v>
      </c>
      <c r="AF264" s="54"/>
      <c r="AG264" s="46"/>
      <c r="AH264" s="55"/>
      <c r="AI264" s="46"/>
      <c r="AJ264" s="46"/>
      <c r="AL264" s="12">
        <f>G264+W264-K264-S264-(AA264-AE264)</f>
        <v>0</v>
      </c>
      <c r="AM264" s="35">
        <f>G264+W264-K264-S264</f>
        <v>0</v>
      </c>
      <c r="AN264" s="35">
        <f>AA264-AE264</f>
        <v>0</v>
      </c>
      <c r="AO264" s="12">
        <f>AM264-AN264</f>
        <v>0</v>
      </c>
      <c r="AQ264" s="9"/>
    </row>
    <row r="265" spans="1:43" ht="19.899999999999999" customHeight="1" x14ac:dyDescent="0.2">
      <c r="A265" s="56"/>
      <c r="B265" s="47" t="s">
        <v>41</v>
      </c>
      <c r="C265" s="48">
        <v>1086.0740000000001</v>
      </c>
      <c r="D265" s="48">
        <f>C265</f>
        <v>1086.0740000000001</v>
      </c>
      <c r="E265" s="48">
        <v>0</v>
      </c>
      <c r="F265" s="48">
        <v>0</v>
      </c>
      <c r="G265" s="49">
        <f t="shared" si="53"/>
        <v>0</v>
      </c>
      <c r="H265" s="48"/>
      <c r="I265" s="48"/>
      <c r="J265" s="48"/>
      <c r="K265" s="49"/>
      <c r="L265" s="48"/>
      <c r="M265" s="48"/>
      <c r="N265" s="48"/>
      <c r="O265" s="49">
        <f t="shared" si="54"/>
        <v>1086.0740000000001</v>
      </c>
      <c r="P265" s="48">
        <v>0</v>
      </c>
      <c r="Q265" s="48">
        <v>1086.0740000000001</v>
      </c>
      <c r="R265" s="48">
        <v>0</v>
      </c>
      <c r="S265" s="49">
        <v>261.18900000000002</v>
      </c>
      <c r="T265" s="48"/>
      <c r="U265" s="48">
        <v>261.18900000000002</v>
      </c>
      <c r="V265" s="48"/>
      <c r="W265" s="49">
        <v>261.18900000000002</v>
      </c>
      <c r="X265" s="48"/>
      <c r="Y265" s="48">
        <v>261.18900000000002</v>
      </c>
      <c r="Z265" s="48"/>
      <c r="AA265" s="29">
        <f t="shared" si="59"/>
        <v>0</v>
      </c>
      <c r="AB265" s="48">
        <f t="shared" ref="AB265:AD298" si="60">X265+H265-L265-(T265-AF265)</f>
        <v>0</v>
      </c>
      <c r="AC265" s="49">
        <f t="shared" si="60"/>
        <v>0</v>
      </c>
      <c r="AD265" s="50">
        <f t="shared" si="60"/>
        <v>0</v>
      </c>
      <c r="AE265" s="49">
        <f t="shared" si="57"/>
        <v>0</v>
      </c>
      <c r="AF265" s="48"/>
      <c r="AG265" s="49"/>
      <c r="AH265" s="50"/>
      <c r="AI265" s="49"/>
      <c r="AJ265" s="49"/>
      <c r="AM265" s="35"/>
      <c r="AN265" s="35"/>
      <c r="AO265" s="12"/>
      <c r="AQ265" s="9"/>
    </row>
    <row r="266" spans="1:43" ht="19.899999999999999" customHeight="1" x14ac:dyDescent="0.2">
      <c r="A266" s="56"/>
      <c r="B266" s="47" t="s">
        <v>42</v>
      </c>
      <c r="C266" s="48">
        <v>28418.20249</v>
      </c>
      <c r="D266" s="48"/>
      <c r="E266" s="48">
        <v>0</v>
      </c>
      <c r="F266" s="48">
        <v>0</v>
      </c>
      <c r="G266" s="49">
        <f t="shared" si="53"/>
        <v>0</v>
      </c>
      <c r="H266" s="48"/>
      <c r="I266" s="48"/>
      <c r="J266" s="48"/>
      <c r="K266" s="49"/>
      <c r="L266" s="48"/>
      <c r="M266" s="48"/>
      <c r="N266" s="48"/>
      <c r="O266" s="49">
        <f t="shared" si="54"/>
        <v>0</v>
      </c>
      <c r="P266" s="48">
        <v>0</v>
      </c>
      <c r="Q266" s="48">
        <v>0</v>
      </c>
      <c r="R266" s="48">
        <v>0</v>
      </c>
      <c r="S266" s="49">
        <v>0</v>
      </c>
      <c r="T266" s="48"/>
      <c r="U266" s="48"/>
      <c r="V266" s="48"/>
      <c r="W266" s="49">
        <v>0</v>
      </c>
      <c r="X266" s="48"/>
      <c r="Y266" s="48"/>
      <c r="Z266" s="48"/>
      <c r="AA266" s="29">
        <f t="shared" si="59"/>
        <v>0</v>
      </c>
      <c r="AB266" s="48">
        <f t="shared" si="60"/>
        <v>0</v>
      </c>
      <c r="AC266" s="49">
        <f t="shared" si="60"/>
        <v>0</v>
      </c>
      <c r="AD266" s="50">
        <f t="shared" si="60"/>
        <v>0</v>
      </c>
      <c r="AE266" s="49">
        <f t="shared" si="57"/>
        <v>0</v>
      </c>
      <c r="AF266" s="48"/>
      <c r="AG266" s="49"/>
      <c r="AH266" s="50"/>
      <c r="AI266" s="49"/>
      <c r="AJ266" s="49"/>
      <c r="AM266" s="35"/>
      <c r="AN266" s="35"/>
      <c r="AO266" s="12"/>
      <c r="AQ266" s="9"/>
    </row>
    <row r="267" spans="1:43" ht="19.899999999999999" customHeight="1" x14ac:dyDescent="0.2">
      <c r="A267" s="56"/>
      <c r="B267" s="47" t="s">
        <v>43</v>
      </c>
      <c r="C267" s="48">
        <v>0</v>
      </c>
      <c r="D267" s="48"/>
      <c r="E267" s="48">
        <v>0</v>
      </c>
      <c r="F267" s="48">
        <v>0</v>
      </c>
      <c r="G267" s="49">
        <f t="shared" si="53"/>
        <v>0</v>
      </c>
      <c r="H267" s="48"/>
      <c r="I267" s="48"/>
      <c r="J267" s="48"/>
      <c r="K267" s="49"/>
      <c r="L267" s="48"/>
      <c r="M267" s="48"/>
      <c r="N267" s="48"/>
      <c r="O267" s="49">
        <f t="shared" si="54"/>
        <v>0</v>
      </c>
      <c r="P267" s="48">
        <v>0</v>
      </c>
      <c r="Q267" s="48">
        <v>0</v>
      </c>
      <c r="R267" s="48">
        <v>0</v>
      </c>
      <c r="S267" s="49">
        <v>0</v>
      </c>
      <c r="T267" s="48"/>
      <c r="U267" s="48"/>
      <c r="V267" s="48"/>
      <c r="W267" s="49">
        <v>0</v>
      </c>
      <c r="X267" s="48"/>
      <c r="Y267" s="48"/>
      <c r="Z267" s="48"/>
      <c r="AA267" s="29">
        <f t="shared" si="59"/>
        <v>0</v>
      </c>
      <c r="AB267" s="48">
        <f t="shared" si="60"/>
        <v>0</v>
      </c>
      <c r="AC267" s="49">
        <f t="shared" si="60"/>
        <v>0</v>
      </c>
      <c r="AD267" s="50">
        <f t="shared" si="60"/>
        <v>0</v>
      </c>
      <c r="AE267" s="49">
        <f t="shared" si="57"/>
        <v>0</v>
      </c>
      <c r="AF267" s="48"/>
      <c r="AG267" s="49"/>
      <c r="AH267" s="50"/>
      <c r="AI267" s="49"/>
      <c r="AJ267" s="49"/>
      <c r="AM267" s="35"/>
      <c r="AN267" s="35"/>
      <c r="AO267" s="12"/>
      <c r="AQ267" s="9"/>
    </row>
    <row r="268" spans="1:43" ht="19.899999999999999" customHeight="1" x14ac:dyDescent="0.2">
      <c r="A268" s="56"/>
      <c r="B268" s="47" t="s">
        <v>44</v>
      </c>
      <c r="C268" s="48">
        <v>1393.22351</v>
      </c>
      <c r="D268" s="48">
        <f>C268</f>
        <v>1393.22351</v>
      </c>
      <c r="E268" s="48">
        <v>0</v>
      </c>
      <c r="F268" s="48">
        <v>0</v>
      </c>
      <c r="G268" s="49">
        <f t="shared" si="53"/>
        <v>0</v>
      </c>
      <c r="H268" s="48"/>
      <c r="I268" s="48"/>
      <c r="J268" s="48"/>
      <c r="K268" s="49"/>
      <c r="L268" s="48"/>
      <c r="M268" s="48"/>
      <c r="N268" s="48"/>
      <c r="O268" s="49">
        <f t="shared" si="54"/>
        <v>413.92599999999993</v>
      </c>
      <c r="P268" s="48">
        <v>0</v>
      </c>
      <c r="Q268" s="48">
        <v>413.92599999999993</v>
      </c>
      <c r="R268" s="48">
        <v>0</v>
      </c>
      <c r="S268" s="49">
        <f>T268+U268+V268</f>
        <v>0</v>
      </c>
      <c r="T268" s="48">
        <f>T264-SUM(T265:T267)</f>
        <v>0</v>
      </c>
      <c r="U268" s="48">
        <f>U264-SUM(U265:U267)</f>
        <v>0</v>
      </c>
      <c r="V268" s="48">
        <f>V264-SUM(V265:V267)</f>
        <v>0</v>
      </c>
      <c r="W268" s="49">
        <f>X268+Y268+Z268</f>
        <v>0</v>
      </c>
      <c r="X268" s="48">
        <f>X264-SUM(X265:X267)</f>
        <v>0</v>
      </c>
      <c r="Y268" s="48">
        <f>Y264-SUM(Y265:Y267)</f>
        <v>0</v>
      </c>
      <c r="Z268" s="48">
        <f>Z264-SUM(Z265:Z267)</f>
        <v>0</v>
      </c>
      <c r="AA268" s="29">
        <f t="shared" si="59"/>
        <v>0</v>
      </c>
      <c r="AB268" s="48">
        <f t="shared" si="60"/>
        <v>0</v>
      </c>
      <c r="AC268" s="49">
        <f t="shared" si="60"/>
        <v>0</v>
      </c>
      <c r="AD268" s="50">
        <f t="shared" si="60"/>
        <v>0</v>
      </c>
      <c r="AE268" s="49">
        <f t="shared" si="57"/>
        <v>0</v>
      </c>
      <c r="AF268" s="48"/>
      <c r="AG268" s="49"/>
      <c r="AH268" s="50"/>
      <c r="AI268" s="49"/>
      <c r="AJ268" s="49"/>
      <c r="AM268" s="35"/>
      <c r="AN268" s="35"/>
      <c r="AO268" s="12"/>
      <c r="AQ268" s="9"/>
    </row>
    <row r="269" spans="1:43" ht="115.9" customHeight="1" x14ac:dyDescent="0.2">
      <c r="A269" s="56">
        <v>49</v>
      </c>
      <c r="B269" s="62" t="s">
        <v>106</v>
      </c>
      <c r="C269" s="42">
        <v>5963.3100100000001</v>
      </c>
      <c r="D269" s="42">
        <f>SUM(D270:D273)</f>
        <v>5963.3100100000001</v>
      </c>
      <c r="E269" s="42">
        <v>0</v>
      </c>
      <c r="F269" s="42">
        <v>0</v>
      </c>
      <c r="G269" s="43">
        <f t="shared" si="53"/>
        <v>0</v>
      </c>
      <c r="H269" s="42"/>
      <c r="I269" s="42"/>
      <c r="J269" s="42"/>
      <c r="K269" s="43">
        <f>L269+M269+N269</f>
        <v>0</v>
      </c>
      <c r="L269" s="54"/>
      <c r="M269" s="54"/>
      <c r="N269" s="54"/>
      <c r="O269" s="43">
        <f t="shared" si="54"/>
        <v>10000</v>
      </c>
      <c r="P269" s="42">
        <v>0</v>
      </c>
      <c r="Q269" s="28">
        <v>10000</v>
      </c>
      <c r="R269" s="42">
        <v>0</v>
      </c>
      <c r="S269" s="29">
        <f>T269+U269+V269</f>
        <v>0</v>
      </c>
      <c r="T269" s="28">
        <v>0</v>
      </c>
      <c r="U269" s="28">
        <v>0</v>
      </c>
      <c r="V269" s="28">
        <v>0</v>
      </c>
      <c r="W269" s="43">
        <f>X269+Y269+Z269</f>
        <v>0</v>
      </c>
      <c r="X269" s="42">
        <v>0</v>
      </c>
      <c r="Y269" s="42">
        <v>0</v>
      </c>
      <c r="Z269" s="42">
        <v>0</v>
      </c>
      <c r="AA269" s="29">
        <f t="shared" si="59"/>
        <v>0</v>
      </c>
      <c r="AB269" s="28">
        <f t="shared" si="60"/>
        <v>0</v>
      </c>
      <c r="AC269" s="29">
        <f t="shared" si="60"/>
        <v>0</v>
      </c>
      <c r="AD269" s="44">
        <f t="shared" si="60"/>
        <v>0</v>
      </c>
      <c r="AE269" s="46">
        <f t="shared" si="57"/>
        <v>0</v>
      </c>
      <c r="AF269" s="54"/>
      <c r="AG269" s="46"/>
      <c r="AH269" s="55"/>
      <c r="AI269" s="46"/>
      <c r="AJ269" s="46"/>
      <c r="AL269" s="12">
        <f>G269+W269-K269-S269-(AA269-AE269)</f>
        <v>0</v>
      </c>
      <c r="AM269" s="35">
        <f>G269+W269-K269-S269</f>
        <v>0</v>
      </c>
      <c r="AN269" s="35">
        <f>AA269-AE269</f>
        <v>0</v>
      </c>
      <c r="AO269" s="12">
        <f>AM269-AN269</f>
        <v>0</v>
      </c>
      <c r="AQ269" s="9"/>
    </row>
    <row r="270" spans="1:43" ht="19.899999999999999" customHeight="1" x14ac:dyDescent="0.2">
      <c r="A270" s="56"/>
      <c r="B270" s="47" t="s">
        <v>41</v>
      </c>
      <c r="C270" s="48">
        <v>5745</v>
      </c>
      <c r="D270" s="48">
        <f>C270</f>
        <v>5745</v>
      </c>
      <c r="E270" s="48">
        <v>0</v>
      </c>
      <c r="F270" s="48">
        <v>0</v>
      </c>
      <c r="G270" s="49">
        <f t="shared" si="53"/>
        <v>0</v>
      </c>
      <c r="H270" s="48"/>
      <c r="I270" s="48"/>
      <c r="J270" s="48"/>
      <c r="K270" s="49"/>
      <c r="L270" s="48"/>
      <c r="M270" s="48"/>
      <c r="N270" s="48"/>
      <c r="O270" s="49">
        <f t="shared" si="54"/>
        <v>5745</v>
      </c>
      <c r="P270" s="48">
        <v>0</v>
      </c>
      <c r="Q270" s="48">
        <v>5745</v>
      </c>
      <c r="R270" s="48">
        <v>0</v>
      </c>
      <c r="S270" s="49">
        <v>0</v>
      </c>
      <c r="T270" s="48"/>
      <c r="U270" s="48"/>
      <c r="V270" s="48"/>
      <c r="W270" s="49">
        <v>0</v>
      </c>
      <c r="X270" s="48"/>
      <c r="Y270" s="48"/>
      <c r="Z270" s="48"/>
      <c r="AA270" s="29">
        <f t="shared" si="59"/>
        <v>0</v>
      </c>
      <c r="AB270" s="48">
        <f t="shared" si="60"/>
        <v>0</v>
      </c>
      <c r="AC270" s="49">
        <f t="shared" si="60"/>
        <v>0</v>
      </c>
      <c r="AD270" s="50">
        <f t="shared" si="60"/>
        <v>0</v>
      </c>
      <c r="AE270" s="49">
        <f t="shared" si="57"/>
        <v>0</v>
      </c>
      <c r="AF270" s="48"/>
      <c r="AG270" s="49"/>
      <c r="AH270" s="50"/>
      <c r="AI270" s="49"/>
      <c r="AJ270" s="49"/>
      <c r="AM270" s="35"/>
      <c r="AN270" s="35"/>
      <c r="AO270" s="12"/>
      <c r="AQ270" s="9"/>
    </row>
    <row r="271" spans="1:43" ht="19.899999999999999" customHeight="1" x14ac:dyDescent="0.2">
      <c r="A271" s="56"/>
      <c r="B271" s="47" t="s">
        <v>42</v>
      </c>
      <c r="C271" s="48">
        <v>0</v>
      </c>
      <c r="D271" s="48"/>
      <c r="E271" s="48">
        <v>0</v>
      </c>
      <c r="F271" s="48">
        <v>0</v>
      </c>
      <c r="G271" s="49">
        <f t="shared" si="53"/>
        <v>0</v>
      </c>
      <c r="H271" s="48"/>
      <c r="I271" s="48"/>
      <c r="J271" s="48"/>
      <c r="K271" s="49"/>
      <c r="L271" s="48"/>
      <c r="M271" s="48"/>
      <c r="N271" s="48"/>
      <c r="O271" s="49">
        <f t="shared" si="54"/>
        <v>0</v>
      </c>
      <c r="P271" s="48">
        <v>0</v>
      </c>
      <c r="Q271" s="48">
        <v>0</v>
      </c>
      <c r="R271" s="48">
        <v>0</v>
      </c>
      <c r="S271" s="49">
        <v>0</v>
      </c>
      <c r="T271" s="48"/>
      <c r="U271" s="48"/>
      <c r="V271" s="48"/>
      <c r="W271" s="49">
        <v>0</v>
      </c>
      <c r="X271" s="48"/>
      <c r="Y271" s="48"/>
      <c r="Z271" s="48"/>
      <c r="AA271" s="29">
        <f t="shared" si="59"/>
        <v>0</v>
      </c>
      <c r="AB271" s="48">
        <f t="shared" si="60"/>
        <v>0</v>
      </c>
      <c r="AC271" s="49">
        <f t="shared" si="60"/>
        <v>0</v>
      </c>
      <c r="AD271" s="50">
        <f t="shared" si="60"/>
        <v>0</v>
      </c>
      <c r="AE271" s="49">
        <f t="shared" si="57"/>
        <v>0</v>
      </c>
      <c r="AF271" s="48"/>
      <c r="AG271" s="49"/>
      <c r="AH271" s="50"/>
      <c r="AI271" s="49"/>
      <c r="AJ271" s="49"/>
      <c r="AM271" s="35"/>
      <c r="AN271" s="35"/>
      <c r="AO271" s="12"/>
      <c r="AQ271" s="9"/>
    </row>
    <row r="272" spans="1:43" ht="19.899999999999999" customHeight="1" x14ac:dyDescent="0.2">
      <c r="A272" s="56"/>
      <c r="B272" s="47" t="s">
        <v>43</v>
      </c>
      <c r="C272" s="48">
        <v>0</v>
      </c>
      <c r="D272" s="48"/>
      <c r="E272" s="48">
        <v>0</v>
      </c>
      <c r="F272" s="48">
        <v>0</v>
      </c>
      <c r="G272" s="49">
        <f t="shared" si="53"/>
        <v>0</v>
      </c>
      <c r="H272" s="48"/>
      <c r="I272" s="48"/>
      <c r="J272" s="48"/>
      <c r="K272" s="49"/>
      <c r="L272" s="48"/>
      <c r="M272" s="48"/>
      <c r="N272" s="48"/>
      <c r="O272" s="49">
        <f t="shared" si="54"/>
        <v>0</v>
      </c>
      <c r="P272" s="48">
        <v>0</v>
      </c>
      <c r="Q272" s="48">
        <v>0</v>
      </c>
      <c r="R272" s="48">
        <v>0</v>
      </c>
      <c r="S272" s="49">
        <v>0</v>
      </c>
      <c r="T272" s="48"/>
      <c r="U272" s="48"/>
      <c r="V272" s="48"/>
      <c r="W272" s="49">
        <v>0</v>
      </c>
      <c r="X272" s="48"/>
      <c r="Y272" s="48"/>
      <c r="Z272" s="48"/>
      <c r="AA272" s="29">
        <f t="shared" si="59"/>
        <v>0</v>
      </c>
      <c r="AB272" s="48">
        <f t="shared" si="60"/>
        <v>0</v>
      </c>
      <c r="AC272" s="49">
        <f t="shared" si="60"/>
        <v>0</v>
      </c>
      <c r="AD272" s="50">
        <f t="shared" si="60"/>
        <v>0</v>
      </c>
      <c r="AE272" s="49">
        <f t="shared" si="57"/>
        <v>0</v>
      </c>
      <c r="AF272" s="48"/>
      <c r="AG272" s="49"/>
      <c r="AH272" s="50"/>
      <c r="AI272" s="49"/>
      <c r="AJ272" s="49"/>
      <c r="AM272" s="35"/>
      <c r="AN272" s="35"/>
      <c r="AO272" s="12"/>
      <c r="AQ272" s="9"/>
    </row>
    <row r="273" spans="1:43" ht="19.899999999999999" customHeight="1" x14ac:dyDescent="0.2">
      <c r="A273" s="56"/>
      <c r="B273" s="47" t="s">
        <v>44</v>
      </c>
      <c r="C273" s="48">
        <v>218.31001000000001</v>
      </c>
      <c r="D273" s="48">
        <f>C273</f>
        <v>218.31001000000001</v>
      </c>
      <c r="E273" s="48">
        <v>0</v>
      </c>
      <c r="F273" s="48">
        <v>0</v>
      </c>
      <c r="G273" s="49">
        <f t="shared" si="53"/>
        <v>0</v>
      </c>
      <c r="H273" s="48"/>
      <c r="I273" s="48"/>
      <c r="J273" s="48"/>
      <c r="K273" s="49"/>
      <c r="L273" s="48"/>
      <c r="M273" s="48"/>
      <c r="N273" s="48"/>
      <c r="O273" s="49">
        <f t="shared" si="54"/>
        <v>4255</v>
      </c>
      <c r="P273" s="48">
        <v>0</v>
      </c>
      <c r="Q273" s="48">
        <v>4255</v>
      </c>
      <c r="R273" s="48">
        <v>0</v>
      </c>
      <c r="S273" s="49">
        <f>T273+U273+V273</f>
        <v>0</v>
      </c>
      <c r="T273" s="48">
        <f>T269-SUM(T270:T272)</f>
        <v>0</v>
      </c>
      <c r="U273" s="48">
        <f>U269-SUM(U270:U272)</f>
        <v>0</v>
      </c>
      <c r="V273" s="48">
        <f>V269-SUM(V270:V272)</f>
        <v>0</v>
      </c>
      <c r="W273" s="49">
        <f>X273+Y273+Z273</f>
        <v>0</v>
      </c>
      <c r="X273" s="48">
        <f>X269-SUM(X270:X272)</f>
        <v>0</v>
      </c>
      <c r="Y273" s="48">
        <f>Y269-SUM(Y270:Y272)</f>
        <v>0</v>
      </c>
      <c r="Z273" s="48">
        <f>Z269-SUM(Z270:Z272)</f>
        <v>0</v>
      </c>
      <c r="AA273" s="29">
        <f t="shared" si="59"/>
        <v>0</v>
      </c>
      <c r="AB273" s="48">
        <f t="shared" si="60"/>
        <v>0</v>
      </c>
      <c r="AC273" s="49">
        <f t="shared" si="60"/>
        <v>0</v>
      </c>
      <c r="AD273" s="50">
        <f t="shared" si="60"/>
        <v>0</v>
      </c>
      <c r="AE273" s="49">
        <f t="shared" si="57"/>
        <v>0</v>
      </c>
      <c r="AF273" s="48"/>
      <c r="AG273" s="49"/>
      <c r="AH273" s="50"/>
      <c r="AI273" s="49"/>
      <c r="AJ273" s="49"/>
      <c r="AM273" s="35"/>
      <c r="AN273" s="35"/>
      <c r="AO273" s="12"/>
      <c r="AQ273" s="9"/>
    </row>
    <row r="274" spans="1:43" ht="90.6" customHeight="1" x14ac:dyDescent="0.2">
      <c r="A274" s="56">
        <v>50</v>
      </c>
      <c r="B274" s="62" t="s">
        <v>107</v>
      </c>
      <c r="C274" s="42">
        <v>6459.88231</v>
      </c>
      <c r="D274" s="42">
        <f>SUM(D275:D278)</f>
        <v>6459.88231</v>
      </c>
      <c r="E274" s="42">
        <v>0</v>
      </c>
      <c r="F274" s="42">
        <v>0</v>
      </c>
      <c r="G274" s="43">
        <f t="shared" si="53"/>
        <v>0</v>
      </c>
      <c r="H274" s="42"/>
      <c r="I274" s="42"/>
      <c r="J274" s="42"/>
      <c r="K274" s="43">
        <f>L274+M274+N274</f>
        <v>0</v>
      </c>
      <c r="L274" s="54"/>
      <c r="M274" s="54"/>
      <c r="N274" s="54"/>
      <c r="O274" s="43">
        <f t="shared" si="54"/>
        <v>6500</v>
      </c>
      <c r="P274" s="42">
        <v>0</v>
      </c>
      <c r="Q274" s="28">
        <v>6500</v>
      </c>
      <c r="R274" s="42">
        <v>0</v>
      </c>
      <c r="S274" s="29">
        <f>T274+U274+V274</f>
        <v>0</v>
      </c>
      <c r="T274" s="28">
        <v>0</v>
      </c>
      <c r="U274" s="28">
        <v>0</v>
      </c>
      <c r="V274" s="28">
        <v>0</v>
      </c>
      <c r="W274" s="43">
        <f>X274+Y274+Z274</f>
        <v>585.19399999999996</v>
      </c>
      <c r="X274" s="42">
        <v>0</v>
      </c>
      <c r="Y274" s="42">
        <v>585.19399999999996</v>
      </c>
      <c r="Z274" s="42">
        <v>0</v>
      </c>
      <c r="AA274" s="29">
        <f t="shared" si="59"/>
        <v>585.19399999999996</v>
      </c>
      <c r="AB274" s="28">
        <f t="shared" si="60"/>
        <v>0</v>
      </c>
      <c r="AC274" s="29">
        <f t="shared" si="60"/>
        <v>585.19399999999996</v>
      </c>
      <c r="AD274" s="44">
        <f t="shared" si="60"/>
        <v>0</v>
      </c>
      <c r="AE274" s="43">
        <f t="shared" si="57"/>
        <v>0</v>
      </c>
      <c r="AF274" s="42"/>
      <c r="AG274" s="43"/>
      <c r="AH274" s="45"/>
      <c r="AI274" s="43"/>
      <c r="AJ274" s="46"/>
      <c r="AL274" s="12">
        <f>G274+W274-K274-S274-(AA274-AE274)</f>
        <v>0</v>
      </c>
      <c r="AM274" s="35">
        <f>G274+W274-K274-S274</f>
        <v>585.19399999999996</v>
      </c>
      <c r="AN274" s="35">
        <f>AA274-AE274</f>
        <v>585.19399999999996</v>
      </c>
      <c r="AO274" s="12">
        <f>AM274-AN274</f>
        <v>0</v>
      </c>
      <c r="AQ274" s="9"/>
    </row>
    <row r="275" spans="1:43" ht="19.899999999999999" customHeight="1" x14ac:dyDescent="0.2">
      <c r="A275" s="56"/>
      <c r="B275" s="47" t="s">
        <v>41</v>
      </c>
      <c r="C275" s="48">
        <v>6180</v>
      </c>
      <c r="D275" s="48">
        <f>C275</f>
        <v>6180</v>
      </c>
      <c r="E275" s="48">
        <v>0</v>
      </c>
      <c r="F275" s="48">
        <v>0</v>
      </c>
      <c r="G275" s="49">
        <f t="shared" si="53"/>
        <v>0</v>
      </c>
      <c r="H275" s="48"/>
      <c r="I275" s="48"/>
      <c r="J275" s="48"/>
      <c r="K275" s="49"/>
      <c r="L275" s="48"/>
      <c r="M275" s="48"/>
      <c r="N275" s="48"/>
      <c r="O275" s="49">
        <f t="shared" si="54"/>
        <v>6180</v>
      </c>
      <c r="P275" s="48">
        <v>0</v>
      </c>
      <c r="Q275" s="48">
        <v>6180</v>
      </c>
      <c r="R275" s="48">
        <v>0</v>
      </c>
      <c r="S275" s="49">
        <v>0</v>
      </c>
      <c r="T275" s="48"/>
      <c r="U275" s="48"/>
      <c r="V275" s="48"/>
      <c r="W275" s="49">
        <v>585.19399999999996</v>
      </c>
      <c r="X275" s="48"/>
      <c r="Y275" s="48">
        <v>585.19399999999996</v>
      </c>
      <c r="Z275" s="48"/>
      <c r="AA275" s="29">
        <f t="shared" si="59"/>
        <v>585.19399999999996</v>
      </c>
      <c r="AB275" s="48">
        <f t="shared" si="60"/>
        <v>0</v>
      </c>
      <c r="AC275" s="49">
        <f t="shared" si="60"/>
        <v>585.19399999999996</v>
      </c>
      <c r="AD275" s="50">
        <f t="shared" si="60"/>
        <v>0</v>
      </c>
      <c r="AE275" s="49">
        <f t="shared" si="57"/>
        <v>0</v>
      </c>
      <c r="AF275" s="48"/>
      <c r="AG275" s="49"/>
      <c r="AH275" s="50"/>
      <c r="AI275" s="49"/>
      <c r="AJ275" s="49"/>
      <c r="AM275" s="35"/>
      <c r="AN275" s="35"/>
      <c r="AO275" s="12"/>
      <c r="AQ275" s="9"/>
    </row>
    <row r="276" spans="1:43" ht="19.899999999999999" customHeight="1" x14ac:dyDescent="0.2">
      <c r="A276" s="56"/>
      <c r="B276" s="47" t="s">
        <v>42</v>
      </c>
      <c r="C276" s="48">
        <v>0</v>
      </c>
      <c r="D276" s="48"/>
      <c r="E276" s="48">
        <v>0</v>
      </c>
      <c r="F276" s="48">
        <v>0</v>
      </c>
      <c r="G276" s="49">
        <f t="shared" si="53"/>
        <v>0</v>
      </c>
      <c r="H276" s="48"/>
      <c r="I276" s="48"/>
      <c r="J276" s="48"/>
      <c r="K276" s="49"/>
      <c r="L276" s="48"/>
      <c r="M276" s="48"/>
      <c r="N276" s="48"/>
      <c r="O276" s="49">
        <f t="shared" si="54"/>
        <v>0</v>
      </c>
      <c r="P276" s="48">
        <v>0</v>
      </c>
      <c r="Q276" s="48">
        <v>0</v>
      </c>
      <c r="R276" s="48">
        <v>0</v>
      </c>
      <c r="S276" s="49">
        <v>0</v>
      </c>
      <c r="T276" s="48"/>
      <c r="U276" s="48"/>
      <c r="V276" s="48"/>
      <c r="W276" s="49">
        <v>0</v>
      </c>
      <c r="X276" s="48"/>
      <c r="Y276" s="48"/>
      <c r="Z276" s="48"/>
      <c r="AA276" s="29">
        <f t="shared" si="59"/>
        <v>0</v>
      </c>
      <c r="AB276" s="48">
        <f t="shared" si="60"/>
        <v>0</v>
      </c>
      <c r="AC276" s="49">
        <f t="shared" si="60"/>
        <v>0</v>
      </c>
      <c r="AD276" s="50">
        <f t="shared" si="60"/>
        <v>0</v>
      </c>
      <c r="AE276" s="49">
        <f t="shared" si="57"/>
        <v>0</v>
      </c>
      <c r="AF276" s="48"/>
      <c r="AG276" s="49"/>
      <c r="AH276" s="50"/>
      <c r="AI276" s="49"/>
      <c r="AJ276" s="49"/>
      <c r="AM276" s="35"/>
      <c r="AN276" s="35"/>
      <c r="AO276" s="12"/>
      <c r="AQ276" s="9"/>
    </row>
    <row r="277" spans="1:43" ht="19.899999999999999" customHeight="1" x14ac:dyDescent="0.2">
      <c r="A277" s="56"/>
      <c r="B277" s="47" t="s">
        <v>43</v>
      </c>
      <c r="C277" s="48">
        <v>0</v>
      </c>
      <c r="D277" s="48"/>
      <c r="E277" s="48">
        <v>0</v>
      </c>
      <c r="F277" s="48">
        <v>0</v>
      </c>
      <c r="G277" s="49">
        <f t="shared" si="53"/>
        <v>0</v>
      </c>
      <c r="H277" s="48"/>
      <c r="I277" s="48"/>
      <c r="J277" s="48"/>
      <c r="K277" s="49"/>
      <c r="L277" s="48"/>
      <c r="M277" s="48"/>
      <c r="N277" s="48"/>
      <c r="O277" s="49">
        <f t="shared" si="54"/>
        <v>0</v>
      </c>
      <c r="P277" s="48">
        <v>0</v>
      </c>
      <c r="Q277" s="48">
        <v>0</v>
      </c>
      <c r="R277" s="48">
        <v>0</v>
      </c>
      <c r="S277" s="49">
        <v>0</v>
      </c>
      <c r="T277" s="48"/>
      <c r="U277" s="48"/>
      <c r="V277" s="48"/>
      <c r="W277" s="49">
        <v>0</v>
      </c>
      <c r="X277" s="48"/>
      <c r="Y277" s="48"/>
      <c r="Z277" s="48"/>
      <c r="AA277" s="29">
        <f t="shared" si="59"/>
        <v>0</v>
      </c>
      <c r="AB277" s="48">
        <f t="shared" si="60"/>
        <v>0</v>
      </c>
      <c r="AC277" s="49">
        <f t="shared" si="60"/>
        <v>0</v>
      </c>
      <c r="AD277" s="50">
        <f t="shared" si="60"/>
        <v>0</v>
      </c>
      <c r="AE277" s="49">
        <f t="shared" si="57"/>
        <v>0</v>
      </c>
      <c r="AF277" s="48"/>
      <c r="AG277" s="49"/>
      <c r="AH277" s="50"/>
      <c r="AI277" s="49"/>
      <c r="AJ277" s="49"/>
      <c r="AM277" s="35"/>
      <c r="AN277" s="35"/>
      <c r="AO277" s="12"/>
      <c r="AQ277" s="9"/>
    </row>
    <row r="278" spans="1:43" ht="19.899999999999999" customHeight="1" x14ac:dyDescent="0.2">
      <c r="A278" s="56"/>
      <c r="B278" s="47" t="s">
        <v>44</v>
      </c>
      <c r="C278" s="48">
        <v>279.88231000000002</v>
      </c>
      <c r="D278" s="48">
        <f>C278</f>
        <v>279.88231000000002</v>
      </c>
      <c r="E278" s="48">
        <v>0</v>
      </c>
      <c r="F278" s="48">
        <v>0</v>
      </c>
      <c r="G278" s="49">
        <f t="shared" si="53"/>
        <v>0</v>
      </c>
      <c r="H278" s="48"/>
      <c r="I278" s="48"/>
      <c r="J278" s="48"/>
      <c r="K278" s="49"/>
      <c r="L278" s="48"/>
      <c r="M278" s="48"/>
      <c r="N278" s="48"/>
      <c r="O278" s="49">
        <f t="shared" si="54"/>
        <v>320.00000000000006</v>
      </c>
      <c r="P278" s="48">
        <v>0</v>
      </c>
      <c r="Q278" s="48">
        <v>320.00000000000006</v>
      </c>
      <c r="R278" s="48">
        <v>0</v>
      </c>
      <c r="S278" s="49">
        <f>T278+U278+V278</f>
        <v>0</v>
      </c>
      <c r="T278" s="48">
        <f>T274-SUM(T275:T277)</f>
        <v>0</v>
      </c>
      <c r="U278" s="48">
        <f>U274-SUM(U275:U277)</f>
        <v>0</v>
      </c>
      <c r="V278" s="48">
        <f>V274-SUM(V275:V277)</f>
        <v>0</v>
      </c>
      <c r="W278" s="49">
        <f>X278+Y278+Z278</f>
        <v>0</v>
      </c>
      <c r="X278" s="48">
        <f>X274-SUM(X275:X277)</f>
        <v>0</v>
      </c>
      <c r="Y278" s="48">
        <f>Y274-SUM(Y275:Y277)</f>
        <v>0</v>
      </c>
      <c r="Z278" s="48">
        <f>Z274-SUM(Z275:Z277)</f>
        <v>0</v>
      </c>
      <c r="AA278" s="29">
        <f t="shared" si="59"/>
        <v>0</v>
      </c>
      <c r="AB278" s="48">
        <f t="shared" si="60"/>
        <v>0</v>
      </c>
      <c r="AC278" s="49">
        <f t="shared" si="60"/>
        <v>0</v>
      </c>
      <c r="AD278" s="50">
        <f t="shared" si="60"/>
        <v>0</v>
      </c>
      <c r="AE278" s="49">
        <f t="shared" si="57"/>
        <v>0</v>
      </c>
      <c r="AF278" s="48"/>
      <c r="AG278" s="49"/>
      <c r="AH278" s="50"/>
      <c r="AI278" s="49"/>
      <c r="AJ278" s="49"/>
      <c r="AM278" s="35"/>
      <c r="AN278" s="35"/>
      <c r="AO278" s="12"/>
      <c r="AQ278" s="9"/>
    </row>
    <row r="279" spans="1:43" ht="49.15" customHeight="1" x14ac:dyDescent="0.2">
      <c r="A279" s="56">
        <v>51</v>
      </c>
      <c r="B279" s="62" t="s">
        <v>108</v>
      </c>
      <c r="C279" s="42">
        <v>4479.1502799999998</v>
      </c>
      <c r="D279" s="42">
        <f>SUM(D280:D283)</f>
        <v>4479.1502799999998</v>
      </c>
      <c r="E279" s="42">
        <v>0</v>
      </c>
      <c r="F279" s="42">
        <v>0</v>
      </c>
      <c r="G279" s="43">
        <f t="shared" si="53"/>
        <v>0</v>
      </c>
      <c r="H279" s="42"/>
      <c r="I279" s="42"/>
      <c r="J279" s="42"/>
      <c r="K279" s="43">
        <f>L279+M279+N279</f>
        <v>0</v>
      </c>
      <c r="L279" s="54"/>
      <c r="M279" s="54"/>
      <c r="N279" s="54"/>
      <c r="O279" s="43">
        <f t="shared" si="54"/>
        <v>7000</v>
      </c>
      <c r="P279" s="42">
        <v>0</v>
      </c>
      <c r="Q279" s="28">
        <v>7000</v>
      </c>
      <c r="R279" s="42">
        <v>0</v>
      </c>
      <c r="S279" s="29">
        <f>T279+U279+V279</f>
        <v>0</v>
      </c>
      <c r="T279" s="28">
        <v>0</v>
      </c>
      <c r="U279" s="28">
        <v>0</v>
      </c>
      <c r="V279" s="28">
        <v>0</v>
      </c>
      <c r="W279" s="43">
        <f>X279+Y279+Z279</f>
        <v>0</v>
      </c>
      <c r="X279" s="42">
        <v>0</v>
      </c>
      <c r="Y279" s="42">
        <v>0</v>
      </c>
      <c r="Z279" s="42">
        <v>0</v>
      </c>
      <c r="AA279" s="29">
        <f t="shared" si="59"/>
        <v>0</v>
      </c>
      <c r="AB279" s="28">
        <f t="shared" si="60"/>
        <v>0</v>
      </c>
      <c r="AC279" s="29">
        <f t="shared" si="60"/>
        <v>0</v>
      </c>
      <c r="AD279" s="44">
        <f t="shared" si="60"/>
        <v>0</v>
      </c>
      <c r="AE279" s="43">
        <f t="shared" si="57"/>
        <v>0</v>
      </c>
      <c r="AF279" s="54"/>
      <c r="AG279" s="46"/>
      <c r="AH279" s="55"/>
      <c r="AI279" s="46"/>
      <c r="AJ279" s="46"/>
      <c r="AL279" s="12">
        <f>G279+W279-K279-S279-(AA279-AE279)</f>
        <v>0</v>
      </c>
      <c r="AM279" s="35">
        <f>G279+W279-K279-S279</f>
        <v>0</v>
      </c>
      <c r="AN279" s="35">
        <f>AA279-AE279</f>
        <v>0</v>
      </c>
      <c r="AO279" s="12">
        <f>AM279-AN279</f>
        <v>0</v>
      </c>
      <c r="AQ279" s="9"/>
    </row>
    <row r="280" spans="1:43" ht="19.899999999999999" customHeight="1" x14ac:dyDescent="0.2">
      <c r="A280" s="56"/>
      <c r="B280" s="47" t="s">
        <v>41</v>
      </c>
      <c r="C280" s="48">
        <v>4318.3764599999995</v>
      </c>
      <c r="D280" s="48">
        <f>C280</f>
        <v>4318.3764599999995</v>
      </c>
      <c r="E280" s="48">
        <v>0</v>
      </c>
      <c r="F280" s="48">
        <v>0</v>
      </c>
      <c r="G280" s="49">
        <f t="shared" si="53"/>
        <v>0</v>
      </c>
      <c r="H280" s="48"/>
      <c r="I280" s="48"/>
      <c r="J280" s="48"/>
      <c r="K280" s="49"/>
      <c r="L280" s="48"/>
      <c r="M280" s="48"/>
      <c r="N280" s="48"/>
      <c r="O280" s="49">
        <f t="shared" si="54"/>
        <v>4318.3764599999995</v>
      </c>
      <c r="P280" s="48">
        <v>0</v>
      </c>
      <c r="Q280" s="48">
        <v>4318.3764599999995</v>
      </c>
      <c r="R280" s="48">
        <v>0</v>
      </c>
      <c r="S280" s="49">
        <v>0</v>
      </c>
      <c r="T280" s="48"/>
      <c r="U280" s="48"/>
      <c r="V280" s="48"/>
      <c r="W280" s="49">
        <v>0</v>
      </c>
      <c r="X280" s="48"/>
      <c r="Y280" s="48"/>
      <c r="Z280" s="48"/>
      <c r="AA280" s="29">
        <f t="shared" si="59"/>
        <v>0</v>
      </c>
      <c r="AB280" s="48">
        <f t="shared" si="60"/>
        <v>0</v>
      </c>
      <c r="AC280" s="49">
        <f t="shared" si="60"/>
        <v>0</v>
      </c>
      <c r="AD280" s="50">
        <f t="shared" si="60"/>
        <v>0</v>
      </c>
      <c r="AE280" s="49">
        <f t="shared" si="57"/>
        <v>0</v>
      </c>
      <c r="AF280" s="48"/>
      <c r="AG280" s="49"/>
      <c r="AH280" s="50"/>
      <c r="AI280" s="49"/>
      <c r="AJ280" s="49"/>
      <c r="AM280" s="35"/>
      <c r="AN280" s="35"/>
      <c r="AO280" s="12"/>
      <c r="AQ280" s="9"/>
    </row>
    <row r="281" spans="1:43" ht="19.899999999999999" customHeight="1" x14ac:dyDescent="0.2">
      <c r="A281" s="56"/>
      <c r="B281" s="47" t="s">
        <v>42</v>
      </c>
      <c r="C281" s="48">
        <v>0</v>
      </c>
      <c r="D281" s="48"/>
      <c r="E281" s="48">
        <v>0</v>
      </c>
      <c r="F281" s="48">
        <v>0</v>
      </c>
      <c r="G281" s="49">
        <f t="shared" si="53"/>
        <v>0</v>
      </c>
      <c r="H281" s="48"/>
      <c r="I281" s="48"/>
      <c r="J281" s="48"/>
      <c r="K281" s="49"/>
      <c r="L281" s="48"/>
      <c r="M281" s="48"/>
      <c r="N281" s="48"/>
      <c r="O281" s="49">
        <f t="shared" si="54"/>
        <v>0</v>
      </c>
      <c r="P281" s="48">
        <v>0</v>
      </c>
      <c r="Q281" s="48">
        <v>0</v>
      </c>
      <c r="R281" s="48">
        <v>0</v>
      </c>
      <c r="S281" s="49">
        <v>0</v>
      </c>
      <c r="T281" s="48"/>
      <c r="U281" s="48"/>
      <c r="V281" s="48"/>
      <c r="W281" s="49">
        <v>0</v>
      </c>
      <c r="X281" s="48"/>
      <c r="Y281" s="48"/>
      <c r="Z281" s="48"/>
      <c r="AA281" s="29">
        <f t="shared" si="59"/>
        <v>0</v>
      </c>
      <c r="AB281" s="48">
        <f t="shared" si="60"/>
        <v>0</v>
      </c>
      <c r="AC281" s="49">
        <f t="shared" si="60"/>
        <v>0</v>
      </c>
      <c r="AD281" s="50">
        <f t="shared" si="60"/>
        <v>0</v>
      </c>
      <c r="AE281" s="49">
        <f t="shared" si="57"/>
        <v>0</v>
      </c>
      <c r="AF281" s="48"/>
      <c r="AG281" s="49"/>
      <c r="AH281" s="50"/>
      <c r="AI281" s="49"/>
      <c r="AJ281" s="49"/>
      <c r="AM281" s="35"/>
      <c r="AN281" s="35"/>
      <c r="AO281" s="12"/>
      <c r="AQ281" s="9"/>
    </row>
    <row r="282" spans="1:43" ht="19.899999999999999" customHeight="1" x14ac:dyDescent="0.2">
      <c r="A282" s="56"/>
      <c r="B282" s="47" t="s">
        <v>43</v>
      </c>
      <c r="C282" s="48">
        <v>0</v>
      </c>
      <c r="D282" s="48"/>
      <c r="E282" s="48">
        <v>0</v>
      </c>
      <c r="F282" s="48">
        <v>0</v>
      </c>
      <c r="G282" s="49">
        <f t="shared" si="53"/>
        <v>0</v>
      </c>
      <c r="H282" s="48"/>
      <c r="I282" s="48"/>
      <c r="J282" s="48"/>
      <c r="K282" s="49"/>
      <c r="L282" s="48"/>
      <c r="M282" s="48"/>
      <c r="N282" s="48"/>
      <c r="O282" s="49">
        <f t="shared" si="54"/>
        <v>0</v>
      </c>
      <c r="P282" s="48">
        <v>0</v>
      </c>
      <c r="Q282" s="48">
        <v>0</v>
      </c>
      <c r="R282" s="48">
        <v>0</v>
      </c>
      <c r="S282" s="49">
        <v>0</v>
      </c>
      <c r="T282" s="48"/>
      <c r="U282" s="48"/>
      <c r="V282" s="48"/>
      <c r="W282" s="49">
        <v>0</v>
      </c>
      <c r="X282" s="48"/>
      <c r="Y282" s="48"/>
      <c r="Z282" s="48"/>
      <c r="AA282" s="29">
        <f t="shared" si="59"/>
        <v>0</v>
      </c>
      <c r="AB282" s="48">
        <f t="shared" si="60"/>
        <v>0</v>
      </c>
      <c r="AC282" s="49">
        <f t="shared" si="60"/>
        <v>0</v>
      </c>
      <c r="AD282" s="50">
        <f t="shared" si="60"/>
        <v>0</v>
      </c>
      <c r="AE282" s="49">
        <f t="shared" si="57"/>
        <v>0</v>
      </c>
      <c r="AF282" s="48"/>
      <c r="AG282" s="49"/>
      <c r="AH282" s="50"/>
      <c r="AI282" s="49"/>
      <c r="AJ282" s="49"/>
      <c r="AM282" s="35"/>
      <c r="AN282" s="35"/>
      <c r="AO282" s="12"/>
      <c r="AQ282" s="9"/>
    </row>
    <row r="283" spans="1:43" ht="19.899999999999999" customHeight="1" x14ac:dyDescent="0.2">
      <c r="A283" s="56"/>
      <c r="B283" s="47" t="s">
        <v>44</v>
      </c>
      <c r="C283" s="48">
        <v>160.77382</v>
      </c>
      <c r="D283" s="48">
        <f>C283</f>
        <v>160.77382</v>
      </c>
      <c r="E283" s="48">
        <v>0</v>
      </c>
      <c r="F283" s="48">
        <v>0</v>
      </c>
      <c r="G283" s="49">
        <f t="shared" ref="G283:G298" si="61">H283+I283+J283</f>
        <v>0</v>
      </c>
      <c r="H283" s="48"/>
      <c r="I283" s="48"/>
      <c r="J283" s="48"/>
      <c r="K283" s="49"/>
      <c r="L283" s="48"/>
      <c r="M283" s="48"/>
      <c r="N283" s="48"/>
      <c r="O283" s="49">
        <f t="shared" ref="O283:O298" si="62">P283+Q283+R283</f>
        <v>2681.62354</v>
      </c>
      <c r="P283" s="48">
        <v>0</v>
      </c>
      <c r="Q283" s="48">
        <v>2681.62354</v>
      </c>
      <c r="R283" s="48">
        <v>0</v>
      </c>
      <c r="S283" s="49">
        <f>T283+U283+V283</f>
        <v>0</v>
      </c>
      <c r="T283" s="48">
        <f>T279-SUM(T280:T282)</f>
        <v>0</v>
      </c>
      <c r="U283" s="48">
        <f>U279-SUM(U280:U282)</f>
        <v>0</v>
      </c>
      <c r="V283" s="48">
        <f>V279-SUM(V280:V282)</f>
        <v>0</v>
      </c>
      <c r="W283" s="49">
        <f>X283+Y283+Z283</f>
        <v>0</v>
      </c>
      <c r="X283" s="48">
        <f>X279-SUM(X280:X282)</f>
        <v>0</v>
      </c>
      <c r="Y283" s="48">
        <f>Y279-SUM(Y280:Y282)</f>
        <v>0</v>
      </c>
      <c r="Z283" s="48">
        <f>Z279-SUM(Z280:Z282)</f>
        <v>0</v>
      </c>
      <c r="AA283" s="29">
        <f t="shared" si="59"/>
        <v>0</v>
      </c>
      <c r="AB283" s="48">
        <f t="shared" si="60"/>
        <v>0</v>
      </c>
      <c r="AC283" s="49">
        <f t="shared" si="60"/>
        <v>0</v>
      </c>
      <c r="AD283" s="50">
        <f t="shared" si="60"/>
        <v>0</v>
      </c>
      <c r="AE283" s="49">
        <f t="shared" ref="AE283:AE298" si="63">AF283+AG283+AH283</f>
        <v>0</v>
      </c>
      <c r="AF283" s="48"/>
      <c r="AG283" s="49"/>
      <c r="AH283" s="50"/>
      <c r="AI283" s="49"/>
      <c r="AJ283" s="49"/>
      <c r="AM283" s="35"/>
      <c r="AN283" s="35"/>
      <c r="AO283" s="12"/>
      <c r="AQ283" s="9"/>
    </row>
    <row r="284" spans="1:43" ht="78.599999999999994" hidden="1" customHeight="1" x14ac:dyDescent="0.2">
      <c r="A284" s="56"/>
      <c r="B284" s="62"/>
      <c r="C284" s="42"/>
      <c r="D284" s="42"/>
      <c r="E284" s="42"/>
      <c r="F284" s="42"/>
      <c r="G284" s="43"/>
      <c r="H284" s="42"/>
      <c r="I284" s="42"/>
      <c r="J284" s="42"/>
      <c r="K284" s="43"/>
      <c r="L284" s="54"/>
      <c r="M284" s="54"/>
      <c r="N284" s="54"/>
      <c r="O284" s="43"/>
      <c r="P284" s="42"/>
      <c r="Q284" s="42"/>
      <c r="R284" s="42"/>
      <c r="S284" s="29"/>
      <c r="T284" s="28"/>
      <c r="U284" s="28"/>
      <c r="V284" s="28"/>
      <c r="W284" s="43"/>
      <c r="X284" s="42"/>
      <c r="Y284" s="42"/>
      <c r="Z284" s="42"/>
      <c r="AA284" s="29"/>
      <c r="AB284" s="28"/>
      <c r="AC284" s="29"/>
      <c r="AD284" s="44"/>
      <c r="AE284" s="43"/>
      <c r="AF284" s="54"/>
      <c r="AG284" s="46"/>
      <c r="AH284" s="55"/>
      <c r="AI284" s="46"/>
      <c r="AJ284" s="46"/>
      <c r="AM284" s="35"/>
      <c r="AN284" s="35"/>
      <c r="AO284" s="12"/>
      <c r="AQ284" s="9"/>
    </row>
    <row r="285" spans="1:43" ht="19.899999999999999" hidden="1" customHeight="1" x14ac:dyDescent="0.2">
      <c r="A285" s="56"/>
      <c r="B285" s="47"/>
      <c r="C285" s="48"/>
      <c r="D285" s="48"/>
      <c r="E285" s="48"/>
      <c r="F285" s="48"/>
      <c r="G285" s="49"/>
      <c r="H285" s="48"/>
      <c r="I285" s="48"/>
      <c r="J285" s="48"/>
      <c r="K285" s="49"/>
      <c r="L285" s="48"/>
      <c r="M285" s="48"/>
      <c r="N285" s="48"/>
      <c r="O285" s="49"/>
      <c r="P285" s="48"/>
      <c r="Q285" s="48"/>
      <c r="R285" s="48"/>
      <c r="S285" s="49"/>
      <c r="T285" s="48"/>
      <c r="U285" s="48"/>
      <c r="V285" s="48"/>
      <c r="W285" s="49"/>
      <c r="X285" s="48"/>
      <c r="Y285" s="48"/>
      <c r="Z285" s="48"/>
      <c r="AA285" s="29"/>
      <c r="AB285" s="48"/>
      <c r="AC285" s="49"/>
      <c r="AD285" s="50"/>
      <c r="AE285" s="49"/>
      <c r="AF285" s="48"/>
      <c r="AG285" s="49"/>
      <c r="AH285" s="50"/>
      <c r="AI285" s="49"/>
      <c r="AJ285" s="49"/>
      <c r="AM285" s="35"/>
      <c r="AN285" s="35"/>
      <c r="AO285" s="12"/>
      <c r="AQ285" s="9"/>
    </row>
    <row r="286" spans="1:43" ht="19.899999999999999" hidden="1" customHeight="1" x14ac:dyDescent="0.2">
      <c r="A286" s="56"/>
      <c r="B286" s="47"/>
      <c r="C286" s="48"/>
      <c r="D286" s="48"/>
      <c r="E286" s="48"/>
      <c r="F286" s="48"/>
      <c r="G286" s="49"/>
      <c r="H286" s="48"/>
      <c r="I286" s="48"/>
      <c r="J286" s="48"/>
      <c r="K286" s="49"/>
      <c r="L286" s="48"/>
      <c r="M286" s="48"/>
      <c r="N286" s="48"/>
      <c r="O286" s="49"/>
      <c r="P286" s="48"/>
      <c r="Q286" s="48"/>
      <c r="R286" s="48"/>
      <c r="S286" s="49"/>
      <c r="T286" s="48"/>
      <c r="U286" s="48"/>
      <c r="V286" s="48"/>
      <c r="W286" s="49"/>
      <c r="X286" s="48"/>
      <c r="Y286" s="48"/>
      <c r="Z286" s="48"/>
      <c r="AA286" s="29"/>
      <c r="AB286" s="48"/>
      <c r="AC286" s="49"/>
      <c r="AD286" s="50"/>
      <c r="AE286" s="49"/>
      <c r="AF286" s="48"/>
      <c r="AG286" s="49"/>
      <c r="AH286" s="50"/>
      <c r="AI286" s="49"/>
      <c r="AJ286" s="49"/>
      <c r="AM286" s="35"/>
      <c r="AN286" s="35"/>
      <c r="AO286" s="12"/>
      <c r="AQ286" s="9"/>
    </row>
    <row r="287" spans="1:43" ht="19.899999999999999" hidden="1" customHeight="1" x14ac:dyDescent="0.2">
      <c r="A287" s="56"/>
      <c r="B287" s="47"/>
      <c r="C287" s="48"/>
      <c r="D287" s="48"/>
      <c r="E287" s="48"/>
      <c r="F287" s="48"/>
      <c r="G287" s="49"/>
      <c r="H287" s="48"/>
      <c r="I287" s="48"/>
      <c r="J287" s="48"/>
      <c r="K287" s="49"/>
      <c r="L287" s="48"/>
      <c r="M287" s="48"/>
      <c r="N287" s="48"/>
      <c r="O287" s="49"/>
      <c r="P287" s="48"/>
      <c r="Q287" s="48"/>
      <c r="R287" s="48"/>
      <c r="S287" s="49"/>
      <c r="T287" s="48"/>
      <c r="U287" s="48"/>
      <c r="V287" s="48"/>
      <c r="W287" s="49"/>
      <c r="X287" s="48"/>
      <c r="Y287" s="48"/>
      <c r="Z287" s="48"/>
      <c r="AA287" s="29"/>
      <c r="AB287" s="48"/>
      <c r="AC287" s="49"/>
      <c r="AD287" s="50"/>
      <c r="AE287" s="49"/>
      <c r="AF287" s="48"/>
      <c r="AG287" s="49"/>
      <c r="AH287" s="50"/>
      <c r="AI287" s="49"/>
      <c r="AJ287" s="49"/>
      <c r="AM287" s="35"/>
      <c r="AN287" s="35"/>
      <c r="AO287" s="12"/>
      <c r="AQ287" s="9"/>
    </row>
    <row r="288" spans="1:43" ht="19.899999999999999" hidden="1" customHeight="1" x14ac:dyDescent="0.2">
      <c r="A288" s="56"/>
      <c r="B288" s="47"/>
      <c r="C288" s="48"/>
      <c r="D288" s="48"/>
      <c r="E288" s="48"/>
      <c r="F288" s="48"/>
      <c r="G288" s="49"/>
      <c r="H288" s="48"/>
      <c r="I288" s="48"/>
      <c r="J288" s="48"/>
      <c r="K288" s="49"/>
      <c r="L288" s="48"/>
      <c r="M288" s="48"/>
      <c r="N288" s="48"/>
      <c r="O288" s="49"/>
      <c r="P288" s="48"/>
      <c r="Q288" s="48"/>
      <c r="R288" s="48"/>
      <c r="S288" s="49"/>
      <c r="T288" s="48"/>
      <c r="U288" s="48"/>
      <c r="V288" s="48"/>
      <c r="W288" s="49"/>
      <c r="X288" s="48"/>
      <c r="Y288" s="48"/>
      <c r="Z288" s="48"/>
      <c r="AA288" s="29"/>
      <c r="AB288" s="48"/>
      <c r="AC288" s="49"/>
      <c r="AD288" s="50"/>
      <c r="AE288" s="49"/>
      <c r="AF288" s="48"/>
      <c r="AG288" s="49"/>
      <c r="AH288" s="50"/>
      <c r="AI288" s="49"/>
      <c r="AJ288" s="49"/>
      <c r="AM288" s="35"/>
      <c r="AN288" s="35"/>
      <c r="AO288" s="12"/>
      <c r="AQ288" s="9"/>
    </row>
    <row r="289" spans="1:43" ht="78" customHeight="1" x14ac:dyDescent="0.2">
      <c r="A289" s="56">
        <v>52</v>
      </c>
      <c r="B289" s="62" t="s">
        <v>109</v>
      </c>
      <c r="C289" s="42">
        <v>29905.344010000001</v>
      </c>
      <c r="D289" s="42">
        <f>SUM(D290:D293)</f>
        <v>29905.344010000001</v>
      </c>
      <c r="E289" s="42">
        <v>0</v>
      </c>
      <c r="F289" s="42">
        <v>0</v>
      </c>
      <c r="G289" s="43">
        <f t="shared" si="61"/>
        <v>0</v>
      </c>
      <c r="H289" s="42"/>
      <c r="I289" s="42"/>
      <c r="J289" s="42"/>
      <c r="K289" s="43">
        <f>L289+M289+N289</f>
        <v>0</v>
      </c>
      <c r="L289" s="54"/>
      <c r="M289" s="54"/>
      <c r="N289" s="54"/>
      <c r="O289" s="43">
        <f t="shared" si="62"/>
        <v>30000</v>
      </c>
      <c r="P289" s="42">
        <v>0</v>
      </c>
      <c r="Q289" s="28">
        <v>30000</v>
      </c>
      <c r="R289" s="42">
        <v>0</v>
      </c>
      <c r="S289" s="29">
        <f>T289+U289+V289</f>
        <v>0</v>
      </c>
      <c r="T289" s="28">
        <v>0</v>
      </c>
      <c r="U289" s="28">
        <v>0</v>
      </c>
      <c r="V289" s="28">
        <v>0</v>
      </c>
      <c r="W289" s="43">
        <f>X289+Y289+Z289</f>
        <v>0</v>
      </c>
      <c r="X289" s="42">
        <v>0</v>
      </c>
      <c r="Y289" s="42">
        <v>0</v>
      </c>
      <c r="Z289" s="42">
        <v>0</v>
      </c>
      <c r="AA289" s="29">
        <f t="shared" si="59"/>
        <v>0</v>
      </c>
      <c r="AB289" s="28">
        <f t="shared" si="60"/>
        <v>0</v>
      </c>
      <c r="AC289" s="29">
        <f t="shared" si="60"/>
        <v>0</v>
      </c>
      <c r="AD289" s="44">
        <f t="shared" si="60"/>
        <v>0</v>
      </c>
      <c r="AE289" s="43">
        <f t="shared" si="63"/>
        <v>0</v>
      </c>
      <c r="AF289" s="54"/>
      <c r="AG289" s="46"/>
      <c r="AH289" s="55"/>
      <c r="AI289" s="46"/>
      <c r="AJ289" s="46"/>
      <c r="AM289" s="35"/>
      <c r="AN289" s="35"/>
      <c r="AO289" s="12"/>
      <c r="AQ289" s="9"/>
    </row>
    <row r="290" spans="1:43" ht="19.899999999999999" customHeight="1" x14ac:dyDescent="0.2">
      <c r="A290" s="56"/>
      <c r="B290" s="47" t="s">
        <v>41</v>
      </c>
      <c r="C290" s="48">
        <v>28800</v>
      </c>
      <c r="D290" s="48">
        <f>C290</f>
        <v>28800</v>
      </c>
      <c r="E290" s="48">
        <v>0</v>
      </c>
      <c r="F290" s="48">
        <v>0</v>
      </c>
      <c r="G290" s="49">
        <f t="shared" si="61"/>
        <v>0</v>
      </c>
      <c r="H290" s="48"/>
      <c r="I290" s="48"/>
      <c r="J290" s="48"/>
      <c r="K290" s="49"/>
      <c r="L290" s="48"/>
      <c r="M290" s="48"/>
      <c r="N290" s="48"/>
      <c r="O290" s="49">
        <f t="shared" si="62"/>
        <v>28800</v>
      </c>
      <c r="P290" s="48">
        <v>0</v>
      </c>
      <c r="Q290" s="48">
        <v>28800</v>
      </c>
      <c r="R290" s="48">
        <v>0</v>
      </c>
      <c r="S290" s="49">
        <v>0</v>
      </c>
      <c r="T290" s="48"/>
      <c r="U290" s="48"/>
      <c r="V290" s="48"/>
      <c r="W290" s="49">
        <v>0</v>
      </c>
      <c r="X290" s="48"/>
      <c r="Y290" s="48"/>
      <c r="Z290" s="48"/>
      <c r="AA290" s="29">
        <f t="shared" si="59"/>
        <v>0</v>
      </c>
      <c r="AB290" s="48">
        <f t="shared" si="60"/>
        <v>0</v>
      </c>
      <c r="AC290" s="49">
        <f t="shared" si="60"/>
        <v>0</v>
      </c>
      <c r="AD290" s="50">
        <f t="shared" si="60"/>
        <v>0</v>
      </c>
      <c r="AE290" s="49">
        <f t="shared" si="63"/>
        <v>0</v>
      </c>
      <c r="AF290" s="48"/>
      <c r="AG290" s="49"/>
      <c r="AH290" s="50"/>
      <c r="AI290" s="49"/>
      <c r="AJ290" s="49"/>
      <c r="AM290" s="35"/>
      <c r="AN290" s="35"/>
      <c r="AO290" s="12"/>
      <c r="AQ290" s="9"/>
    </row>
    <row r="291" spans="1:43" ht="19.899999999999999" customHeight="1" x14ac:dyDescent="0.2">
      <c r="A291" s="56"/>
      <c r="B291" s="47" t="s">
        <v>42</v>
      </c>
      <c r="C291" s="48">
        <v>0</v>
      </c>
      <c r="D291" s="48"/>
      <c r="E291" s="48">
        <v>0</v>
      </c>
      <c r="F291" s="48">
        <v>0</v>
      </c>
      <c r="G291" s="49">
        <f t="shared" si="61"/>
        <v>0</v>
      </c>
      <c r="H291" s="48"/>
      <c r="I291" s="48"/>
      <c r="J291" s="48"/>
      <c r="K291" s="49"/>
      <c r="L291" s="48"/>
      <c r="M291" s="48"/>
      <c r="N291" s="48"/>
      <c r="O291" s="49">
        <f t="shared" si="62"/>
        <v>0</v>
      </c>
      <c r="P291" s="48">
        <v>0</v>
      </c>
      <c r="Q291" s="48">
        <v>0</v>
      </c>
      <c r="R291" s="48">
        <v>0</v>
      </c>
      <c r="S291" s="49">
        <v>0</v>
      </c>
      <c r="T291" s="48"/>
      <c r="U291" s="48"/>
      <c r="V291" s="48"/>
      <c r="W291" s="49">
        <v>0</v>
      </c>
      <c r="X291" s="48"/>
      <c r="Y291" s="48"/>
      <c r="Z291" s="48"/>
      <c r="AA291" s="29">
        <f t="shared" si="59"/>
        <v>0</v>
      </c>
      <c r="AB291" s="48">
        <f t="shared" si="60"/>
        <v>0</v>
      </c>
      <c r="AC291" s="49">
        <f t="shared" si="60"/>
        <v>0</v>
      </c>
      <c r="AD291" s="50">
        <f t="shared" si="60"/>
        <v>0</v>
      </c>
      <c r="AE291" s="49">
        <f t="shared" si="63"/>
        <v>0</v>
      </c>
      <c r="AF291" s="48"/>
      <c r="AG291" s="49"/>
      <c r="AH291" s="50"/>
      <c r="AI291" s="49"/>
      <c r="AJ291" s="49"/>
      <c r="AM291" s="35"/>
      <c r="AN291" s="35"/>
      <c r="AO291" s="12"/>
      <c r="AQ291" s="9"/>
    </row>
    <row r="292" spans="1:43" ht="19.899999999999999" customHeight="1" x14ac:dyDescent="0.2">
      <c r="A292" s="56"/>
      <c r="B292" s="47" t="s">
        <v>43</v>
      </c>
      <c r="C292" s="48">
        <v>0</v>
      </c>
      <c r="D292" s="48"/>
      <c r="E292" s="48">
        <v>0</v>
      </c>
      <c r="F292" s="48">
        <v>0</v>
      </c>
      <c r="G292" s="49">
        <f t="shared" si="61"/>
        <v>0</v>
      </c>
      <c r="H292" s="48"/>
      <c r="I292" s="48"/>
      <c r="J292" s="48"/>
      <c r="K292" s="49"/>
      <c r="L292" s="48"/>
      <c r="M292" s="48"/>
      <c r="N292" s="48"/>
      <c r="O292" s="49">
        <f t="shared" si="62"/>
        <v>0</v>
      </c>
      <c r="P292" s="48">
        <v>0</v>
      </c>
      <c r="Q292" s="48">
        <v>0</v>
      </c>
      <c r="R292" s="48">
        <v>0</v>
      </c>
      <c r="S292" s="49">
        <v>0</v>
      </c>
      <c r="T292" s="48"/>
      <c r="U292" s="48"/>
      <c r="V292" s="48"/>
      <c r="W292" s="49">
        <v>0</v>
      </c>
      <c r="X292" s="48"/>
      <c r="Y292" s="48"/>
      <c r="Z292" s="48"/>
      <c r="AA292" s="29">
        <f t="shared" si="59"/>
        <v>0</v>
      </c>
      <c r="AB292" s="48">
        <f t="shared" si="60"/>
        <v>0</v>
      </c>
      <c r="AC292" s="49">
        <f t="shared" si="60"/>
        <v>0</v>
      </c>
      <c r="AD292" s="50">
        <f t="shared" si="60"/>
        <v>0</v>
      </c>
      <c r="AE292" s="49">
        <f t="shared" si="63"/>
        <v>0</v>
      </c>
      <c r="AF292" s="48"/>
      <c r="AG292" s="49"/>
      <c r="AH292" s="50"/>
      <c r="AI292" s="49"/>
      <c r="AJ292" s="49"/>
      <c r="AM292" s="35"/>
      <c r="AN292" s="35"/>
      <c r="AO292" s="12"/>
      <c r="AQ292" s="9"/>
    </row>
    <row r="293" spans="1:43" ht="19.899999999999999" customHeight="1" x14ac:dyDescent="0.2">
      <c r="A293" s="56"/>
      <c r="B293" s="47" t="s">
        <v>44</v>
      </c>
      <c r="C293" s="48">
        <v>1105.34401</v>
      </c>
      <c r="D293" s="48">
        <f>C293</f>
        <v>1105.34401</v>
      </c>
      <c r="E293" s="48">
        <v>0</v>
      </c>
      <c r="F293" s="48">
        <v>0</v>
      </c>
      <c r="G293" s="49">
        <f t="shared" si="61"/>
        <v>0</v>
      </c>
      <c r="H293" s="48"/>
      <c r="I293" s="48"/>
      <c r="J293" s="48"/>
      <c r="K293" s="49"/>
      <c r="L293" s="48"/>
      <c r="M293" s="48"/>
      <c r="N293" s="48"/>
      <c r="O293" s="49">
        <f t="shared" si="62"/>
        <v>1199.9999999999993</v>
      </c>
      <c r="P293" s="48">
        <v>0</v>
      </c>
      <c r="Q293" s="48">
        <v>1199.9999999999993</v>
      </c>
      <c r="R293" s="48">
        <v>0</v>
      </c>
      <c r="S293" s="49">
        <f>T293+U293+V293</f>
        <v>0</v>
      </c>
      <c r="T293" s="48">
        <f>T289-SUM(T290:T292)</f>
        <v>0</v>
      </c>
      <c r="U293" s="48">
        <f>U289-SUM(U290:U292)</f>
        <v>0</v>
      </c>
      <c r="V293" s="48">
        <f>V289-SUM(V290:V292)</f>
        <v>0</v>
      </c>
      <c r="W293" s="49">
        <f>X293+Y293+Z293</f>
        <v>0</v>
      </c>
      <c r="X293" s="48">
        <f>X289-SUM(X290:X292)</f>
        <v>0</v>
      </c>
      <c r="Y293" s="48">
        <f>Y289-SUM(Y290:Y292)</f>
        <v>0</v>
      </c>
      <c r="Z293" s="48">
        <f>Z289-SUM(Z290:Z292)</f>
        <v>0</v>
      </c>
      <c r="AA293" s="29">
        <f t="shared" si="59"/>
        <v>0</v>
      </c>
      <c r="AB293" s="48">
        <f t="shared" si="60"/>
        <v>0</v>
      </c>
      <c r="AC293" s="49">
        <f t="shared" si="60"/>
        <v>0</v>
      </c>
      <c r="AD293" s="50">
        <f t="shared" si="60"/>
        <v>0</v>
      </c>
      <c r="AE293" s="49">
        <f t="shared" si="63"/>
        <v>0</v>
      </c>
      <c r="AF293" s="48"/>
      <c r="AG293" s="49"/>
      <c r="AH293" s="50"/>
      <c r="AI293" s="49"/>
      <c r="AJ293" s="49"/>
      <c r="AM293" s="35"/>
      <c r="AN293" s="35"/>
      <c r="AO293" s="12"/>
      <c r="AQ293" s="9"/>
    </row>
    <row r="294" spans="1:43" ht="63.6" customHeight="1" x14ac:dyDescent="0.2">
      <c r="A294" s="56">
        <v>53</v>
      </c>
      <c r="B294" s="62" t="s">
        <v>110</v>
      </c>
      <c r="C294" s="42">
        <v>15484.77347</v>
      </c>
      <c r="D294" s="42">
        <f>SUM(D295:D298)</f>
        <v>99.5</v>
      </c>
      <c r="E294" s="42">
        <v>0</v>
      </c>
      <c r="F294" s="42">
        <v>0</v>
      </c>
      <c r="G294" s="43">
        <f t="shared" si="61"/>
        <v>0</v>
      </c>
      <c r="H294" s="42"/>
      <c r="I294" s="42"/>
      <c r="J294" s="42"/>
      <c r="K294" s="43">
        <f>L294+M294+N294</f>
        <v>0</v>
      </c>
      <c r="L294" s="54"/>
      <c r="M294" s="54"/>
      <c r="N294" s="54"/>
      <c r="O294" s="43">
        <f t="shared" si="62"/>
        <v>16365</v>
      </c>
      <c r="P294" s="42">
        <v>0</v>
      </c>
      <c r="Q294" s="28">
        <v>16365</v>
      </c>
      <c r="R294" s="42">
        <v>0</v>
      </c>
      <c r="S294" s="29">
        <f>T294+U294+V294</f>
        <v>0</v>
      </c>
      <c r="T294" s="28">
        <v>0</v>
      </c>
      <c r="U294" s="28">
        <v>0</v>
      </c>
      <c r="V294" s="28">
        <v>0</v>
      </c>
      <c r="W294" s="43">
        <f>X294+Y294+Z294</f>
        <v>0</v>
      </c>
      <c r="X294" s="42">
        <v>0</v>
      </c>
      <c r="Y294" s="42">
        <v>0</v>
      </c>
      <c r="Z294" s="42">
        <v>0</v>
      </c>
      <c r="AA294" s="29">
        <f t="shared" si="59"/>
        <v>0</v>
      </c>
      <c r="AB294" s="28">
        <f t="shared" si="60"/>
        <v>0</v>
      </c>
      <c r="AC294" s="29">
        <f t="shared" si="60"/>
        <v>0</v>
      </c>
      <c r="AD294" s="44">
        <f t="shared" si="60"/>
        <v>0</v>
      </c>
      <c r="AE294" s="43">
        <f t="shared" si="63"/>
        <v>0</v>
      </c>
      <c r="AF294" s="54"/>
      <c r="AG294" s="46"/>
      <c r="AH294" s="55"/>
      <c r="AI294" s="46"/>
      <c r="AJ294" s="46"/>
      <c r="AM294" s="35"/>
      <c r="AN294" s="35"/>
      <c r="AO294" s="12"/>
      <c r="AQ294" s="9"/>
    </row>
    <row r="295" spans="1:43" ht="19.899999999999999" customHeight="1" x14ac:dyDescent="0.2">
      <c r="A295" s="56"/>
      <c r="B295" s="47" t="s">
        <v>41</v>
      </c>
      <c r="C295" s="48">
        <v>0</v>
      </c>
      <c r="D295" s="48">
        <f>C295</f>
        <v>0</v>
      </c>
      <c r="E295" s="48">
        <v>0</v>
      </c>
      <c r="F295" s="48">
        <v>0</v>
      </c>
      <c r="G295" s="49">
        <f t="shared" si="61"/>
        <v>0</v>
      </c>
      <c r="H295" s="48"/>
      <c r="I295" s="48"/>
      <c r="J295" s="48"/>
      <c r="K295" s="49"/>
      <c r="L295" s="48"/>
      <c r="M295" s="48"/>
      <c r="N295" s="48"/>
      <c r="O295" s="49">
        <f t="shared" si="62"/>
        <v>0</v>
      </c>
      <c r="P295" s="48">
        <v>0</v>
      </c>
      <c r="Q295" s="48">
        <v>0</v>
      </c>
      <c r="R295" s="48">
        <v>0</v>
      </c>
      <c r="S295" s="49">
        <v>0</v>
      </c>
      <c r="T295" s="48"/>
      <c r="U295" s="48"/>
      <c r="V295" s="48"/>
      <c r="W295" s="49">
        <v>0</v>
      </c>
      <c r="X295" s="48"/>
      <c r="Y295" s="48"/>
      <c r="Z295" s="48"/>
      <c r="AA295" s="29">
        <f t="shared" si="59"/>
        <v>0</v>
      </c>
      <c r="AB295" s="48">
        <f t="shared" si="60"/>
        <v>0</v>
      </c>
      <c r="AC295" s="49">
        <f t="shared" si="60"/>
        <v>0</v>
      </c>
      <c r="AD295" s="50">
        <f t="shared" si="60"/>
        <v>0</v>
      </c>
      <c r="AE295" s="49">
        <f t="shared" si="63"/>
        <v>0</v>
      </c>
      <c r="AF295" s="48"/>
      <c r="AG295" s="49"/>
      <c r="AH295" s="50"/>
      <c r="AI295" s="49"/>
      <c r="AJ295" s="49"/>
      <c r="AM295" s="35"/>
      <c r="AN295" s="35"/>
      <c r="AO295" s="12"/>
      <c r="AQ295" s="9"/>
    </row>
    <row r="296" spans="1:43" ht="19.899999999999999" customHeight="1" x14ac:dyDescent="0.2">
      <c r="A296" s="56"/>
      <c r="B296" s="47" t="s">
        <v>42</v>
      </c>
      <c r="C296" s="48">
        <v>12373.963</v>
      </c>
      <c r="D296" s="48"/>
      <c r="E296" s="48">
        <v>0</v>
      </c>
      <c r="F296" s="48">
        <v>0</v>
      </c>
      <c r="G296" s="49">
        <f t="shared" si="61"/>
        <v>0</v>
      </c>
      <c r="H296" s="48"/>
      <c r="I296" s="48"/>
      <c r="J296" s="48"/>
      <c r="K296" s="49"/>
      <c r="L296" s="48"/>
      <c r="M296" s="48"/>
      <c r="N296" s="48"/>
      <c r="O296" s="49">
        <f t="shared" si="62"/>
        <v>12373.963</v>
      </c>
      <c r="P296" s="48">
        <v>0</v>
      </c>
      <c r="Q296" s="48">
        <v>12373.963</v>
      </c>
      <c r="R296" s="48">
        <v>0</v>
      </c>
      <c r="S296" s="49">
        <v>0</v>
      </c>
      <c r="T296" s="48"/>
      <c r="U296" s="48"/>
      <c r="V296" s="48"/>
      <c r="W296" s="49">
        <v>0</v>
      </c>
      <c r="X296" s="48"/>
      <c r="Y296" s="48"/>
      <c r="Z296" s="48"/>
      <c r="AA296" s="29">
        <f t="shared" si="59"/>
        <v>0</v>
      </c>
      <c r="AB296" s="48">
        <f t="shared" si="60"/>
        <v>0</v>
      </c>
      <c r="AC296" s="49">
        <f t="shared" si="60"/>
        <v>0</v>
      </c>
      <c r="AD296" s="50">
        <f t="shared" si="60"/>
        <v>0</v>
      </c>
      <c r="AE296" s="49">
        <f t="shared" si="63"/>
        <v>0</v>
      </c>
      <c r="AF296" s="48"/>
      <c r="AG296" s="49"/>
      <c r="AH296" s="50"/>
      <c r="AI296" s="49"/>
      <c r="AJ296" s="49"/>
      <c r="AM296" s="35"/>
      <c r="AN296" s="35"/>
      <c r="AO296" s="12"/>
      <c r="AQ296" s="9"/>
    </row>
    <row r="297" spans="1:43" ht="19.899999999999999" customHeight="1" x14ac:dyDescent="0.2">
      <c r="A297" s="56"/>
      <c r="B297" s="47" t="s">
        <v>43</v>
      </c>
      <c r="C297" s="48">
        <v>2297.2699400000001</v>
      </c>
      <c r="D297" s="48"/>
      <c r="E297" s="48">
        <v>0</v>
      </c>
      <c r="F297" s="48">
        <v>0</v>
      </c>
      <c r="G297" s="49">
        <f t="shared" si="61"/>
        <v>0</v>
      </c>
      <c r="H297" s="48"/>
      <c r="I297" s="48"/>
      <c r="J297" s="48"/>
      <c r="K297" s="49"/>
      <c r="L297" s="48"/>
      <c r="M297" s="48"/>
      <c r="N297" s="48"/>
      <c r="O297" s="49">
        <f t="shared" si="62"/>
        <v>2297.2699400000001</v>
      </c>
      <c r="P297" s="48">
        <v>0</v>
      </c>
      <c r="Q297" s="48">
        <v>2297.2699400000001</v>
      </c>
      <c r="R297" s="48">
        <v>0</v>
      </c>
      <c r="S297" s="49">
        <v>0</v>
      </c>
      <c r="T297" s="48"/>
      <c r="U297" s="48"/>
      <c r="V297" s="48"/>
      <c r="W297" s="49">
        <v>0</v>
      </c>
      <c r="X297" s="48"/>
      <c r="Y297" s="48"/>
      <c r="Z297" s="48"/>
      <c r="AA297" s="29">
        <f t="shared" si="59"/>
        <v>0</v>
      </c>
      <c r="AB297" s="48">
        <f t="shared" si="60"/>
        <v>0</v>
      </c>
      <c r="AC297" s="49">
        <f t="shared" si="60"/>
        <v>0</v>
      </c>
      <c r="AD297" s="50">
        <f t="shared" si="60"/>
        <v>0</v>
      </c>
      <c r="AE297" s="49">
        <f t="shared" si="63"/>
        <v>0</v>
      </c>
      <c r="AF297" s="48"/>
      <c r="AG297" s="49"/>
      <c r="AH297" s="50"/>
      <c r="AI297" s="49"/>
      <c r="AJ297" s="49"/>
      <c r="AM297" s="35"/>
      <c r="AN297" s="35"/>
      <c r="AO297" s="12"/>
      <c r="AQ297" s="9"/>
    </row>
    <row r="298" spans="1:43" ht="19.899999999999999" customHeight="1" x14ac:dyDescent="0.2">
      <c r="A298" s="56"/>
      <c r="B298" s="47" t="s">
        <v>44</v>
      </c>
      <c r="C298" s="48">
        <v>813.54052999999999</v>
      </c>
      <c r="D298" s="48">
        <v>99.5</v>
      </c>
      <c r="E298" s="48">
        <v>0</v>
      </c>
      <c r="F298" s="48">
        <v>0</v>
      </c>
      <c r="G298" s="49">
        <f t="shared" si="61"/>
        <v>0</v>
      </c>
      <c r="H298" s="48"/>
      <c r="I298" s="48"/>
      <c r="J298" s="48"/>
      <c r="K298" s="49"/>
      <c r="L298" s="48"/>
      <c r="M298" s="48"/>
      <c r="N298" s="48"/>
      <c r="O298" s="49">
        <f t="shared" si="62"/>
        <v>1693.7670599999999</v>
      </c>
      <c r="P298" s="48">
        <v>0</v>
      </c>
      <c r="Q298" s="48">
        <v>1693.7670599999999</v>
      </c>
      <c r="R298" s="48">
        <v>0</v>
      </c>
      <c r="S298" s="49">
        <f>T298+U298+V298</f>
        <v>0</v>
      </c>
      <c r="T298" s="48">
        <f>T294-SUM(T295:T297)</f>
        <v>0</v>
      </c>
      <c r="U298" s="48">
        <f>U294-SUM(U295:U297)</f>
        <v>0</v>
      </c>
      <c r="V298" s="48">
        <f>V294-SUM(V295:V297)</f>
        <v>0</v>
      </c>
      <c r="W298" s="49">
        <f>X298+Y298+Z298</f>
        <v>0</v>
      </c>
      <c r="X298" s="48">
        <f>X294-SUM(X295:X297)</f>
        <v>0</v>
      </c>
      <c r="Y298" s="48">
        <f>Y294-SUM(Y295:Y297)</f>
        <v>0</v>
      </c>
      <c r="Z298" s="48">
        <f>Z294-SUM(Z295:Z297)</f>
        <v>0</v>
      </c>
      <c r="AA298" s="29">
        <f t="shared" si="59"/>
        <v>0</v>
      </c>
      <c r="AB298" s="48">
        <f t="shared" si="60"/>
        <v>0</v>
      </c>
      <c r="AC298" s="49">
        <f t="shared" si="60"/>
        <v>0</v>
      </c>
      <c r="AD298" s="50">
        <f t="shared" si="60"/>
        <v>0</v>
      </c>
      <c r="AE298" s="49">
        <f t="shared" si="63"/>
        <v>0</v>
      </c>
      <c r="AF298" s="48"/>
      <c r="AG298" s="49"/>
      <c r="AH298" s="50"/>
      <c r="AI298" s="49"/>
      <c r="AJ298" s="49"/>
      <c r="AM298" s="35"/>
      <c r="AN298" s="35"/>
      <c r="AO298" s="12"/>
      <c r="AQ298" s="9"/>
    </row>
    <row r="299" spans="1:43" ht="89.45" customHeight="1" x14ac:dyDescent="0.2">
      <c r="A299" s="56"/>
      <c r="B299" s="75" t="s">
        <v>111</v>
      </c>
      <c r="C299" s="39">
        <f>C300+C305+C310+C315+C320+C325+C330+C335+C340+C345+C350+C355+C360+C365+C370+C375+C380+C385+C390+C395+C400+C405+C410+C415+C420+C425+C430+C435+C440+C445+C450+C455+C460</f>
        <v>273634.69653999998</v>
      </c>
      <c r="D299" s="39">
        <f t="shared" ref="D299:AI299" si="64">D300+D305+D310+D315+D320+D325+D330+D335+D340+D345+D350+D355+D360+D365+D370+D375+D380+D385+D390+D395+D400+D405+D410+D415+D420+D425+D430+D435+D440+D445+D450+D455+D460</f>
        <v>0</v>
      </c>
      <c r="E299" s="39">
        <f t="shared" si="64"/>
        <v>99042.229949999994</v>
      </c>
      <c r="F299" s="39">
        <f t="shared" si="64"/>
        <v>99293.126840000012</v>
      </c>
      <c r="G299" s="39">
        <f t="shared" si="64"/>
        <v>250.8968900000018</v>
      </c>
      <c r="H299" s="39">
        <f t="shared" si="64"/>
        <v>0</v>
      </c>
      <c r="I299" s="39">
        <f t="shared" si="64"/>
        <v>250.8968900000018</v>
      </c>
      <c r="J299" s="39">
        <f t="shared" si="64"/>
        <v>0</v>
      </c>
      <c r="K299" s="39">
        <f t="shared" si="64"/>
        <v>0</v>
      </c>
      <c r="L299" s="39">
        <f t="shared" si="64"/>
        <v>0</v>
      </c>
      <c r="M299" s="39">
        <f t="shared" si="64"/>
        <v>0</v>
      </c>
      <c r="N299" s="39">
        <f t="shared" si="64"/>
        <v>0</v>
      </c>
      <c r="O299" s="39">
        <f t="shared" si="64"/>
        <v>189598.59999999995</v>
      </c>
      <c r="P299" s="39">
        <f t="shared" si="64"/>
        <v>0</v>
      </c>
      <c r="Q299" s="39">
        <f t="shared" si="64"/>
        <v>189598.59999999995</v>
      </c>
      <c r="R299" s="39">
        <f t="shared" si="64"/>
        <v>0</v>
      </c>
      <c r="S299" s="39">
        <f t="shared" si="64"/>
        <v>75858.420539999992</v>
      </c>
      <c r="T299" s="39">
        <f t="shared" si="64"/>
        <v>0</v>
      </c>
      <c r="U299" s="39">
        <f t="shared" si="64"/>
        <v>75858.420539999992</v>
      </c>
      <c r="V299" s="39">
        <f t="shared" si="64"/>
        <v>0</v>
      </c>
      <c r="W299" s="39">
        <f t="shared" si="64"/>
        <v>78240.531329999969</v>
      </c>
      <c r="X299" s="39">
        <f t="shared" si="64"/>
        <v>0</v>
      </c>
      <c r="Y299" s="39">
        <f t="shared" si="64"/>
        <v>78240.531329999969</v>
      </c>
      <c r="Z299" s="39">
        <f t="shared" si="64"/>
        <v>0</v>
      </c>
      <c r="AA299" s="39">
        <f t="shared" si="64"/>
        <v>2667.8969800000027</v>
      </c>
      <c r="AB299" s="39">
        <f t="shared" si="64"/>
        <v>0</v>
      </c>
      <c r="AC299" s="39">
        <f t="shared" si="64"/>
        <v>2667.8969800000027</v>
      </c>
      <c r="AD299" s="39">
        <f t="shared" si="64"/>
        <v>0</v>
      </c>
      <c r="AE299" s="39">
        <f t="shared" si="64"/>
        <v>34.889299999999956</v>
      </c>
      <c r="AF299" s="39">
        <f t="shared" si="64"/>
        <v>0</v>
      </c>
      <c r="AG299" s="39">
        <f t="shared" si="64"/>
        <v>34.889299999999956</v>
      </c>
      <c r="AH299" s="39">
        <f t="shared" si="64"/>
        <v>0</v>
      </c>
      <c r="AI299" s="39">
        <f t="shared" si="64"/>
        <v>0</v>
      </c>
      <c r="AJ299" s="39"/>
      <c r="AL299" s="12">
        <f>G299+W299-K299-S299-(AA299-AE299)</f>
        <v>-2.2282620193436742E-11</v>
      </c>
      <c r="AM299" s="35">
        <f>G299+W299-K299-S299</f>
        <v>2633.0076799999806</v>
      </c>
      <c r="AN299" s="35">
        <f>AA299-AE299</f>
        <v>2633.0076800000029</v>
      </c>
      <c r="AO299" s="12">
        <f>AM299-AN299</f>
        <v>-2.2282620193436742E-11</v>
      </c>
      <c r="AQ299" s="9"/>
    </row>
    <row r="300" spans="1:43" ht="54" x14ac:dyDescent="0.2">
      <c r="A300" s="40">
        <v>54</v>
      </c>
      <c r="B300" s="74" t="s">
        <v>112</v>
      </c>
      <c r="C300" s="42">
        <v>8377.8216399999965</v>
      </c>
      <c r="D300" s="42">
        <f>SUM(D301:D304)</f>
        <v>0</v>
      </c>
      <c r="E300" s="42">
        <v>0</v>
      </c>
      <c r="F300" s="42">
        <v>0</v>
      </c>
      <c r="G300" s="43">
        <f t="shared" ref="G300:G363" si="65">H300+I300+J300</f>
        <v>0</v>
      </c>
      <c r="H300" s="42"/>
      <c r="I300" s="42"/>
      <c r="J300" s="42"/>
      <c r="K300" s="43">
        <f>L300+M300+N300</f>
        <v>0</v>
      </c>
      <c r="L300" s="54"/>
      <c r="M300" s="54"/>
      <c r="N300" s="54"/>
      <c r="O300" s="43">
        <f t="shared" ref="O300:O363" si="66">P300+Q300+R300</f>
        <v>8867.5</v>
      </c>
      <c r="P300" s="42">
        <v>0</v>
      </c>
      <c r="Q300" s="42">
        <v>8867.5</v>
      </c>
      <c r="R300" s="42">
        <v>0</v>
      </c>
      <c r="S300" s="29">
        <f>T300+U300+V300</f>
        <v>2735.2139999999999</v>
      </c>
      <c r="T300" s="28">
        <v>0</v>
      </c>
      <c r="U300" s="28">
        <v>2735.2139999999999</v>
      </c>
      <c r="V300" s="28">
        <v>0</v>
      </c>
      <c r="W300" s="43">
        <f>X300+Y300+Z300</f>
        <v>2735.2139999999999</v>
      </c>
      <c r="X300" s="42">
        <v>0</v>
      </c>
      <c r="Y300" s="42">
        <v>2735.2139999999999</v>
      </c>
      <c r="Z300" s="42">
        <v>0</v>
      </c>
      <c r="AA300" s="29">
        <f t="shared" ref="AA300:AA363" si="67">AB300+AC300+AD300</f>
        <v>0</v>
      </c>
      <c r="AB300" s="28">
        <f t="shared" ref="AB300:AD331" si="68">X300+H300-L300-(T300-AF300)</f>
        <v>0</v>
      </c>
      <c r="AC300" s="29">
        <f t="shared" si="68"/>
        <v>0</v>
      </c>
      <c r="AD300" s="44">
        <f t="shared" si="68"/>
        <v>0</v>
      </c>
      <c r="AE300" s="43">
        <f t="shared" ref="AE300:AE363" si="69">AF300+AG300+AH300</f>
        <v>0</v>
      </c>
      <c r="AF300" s="76"/>
      <c r="AG300" s="77"/>
      <c r="AH300" s="78"/>
      <c r="AI300" s="77"/>
      <c r="AJ300" s="77"/>
      <c r="AM300" s="35"/>
      <c r="AN300" s="35"/>
      <c r="AO300" s="12"/>
      <c r="AQ300" s="9"/>
    </row>
    <row r="301" spans="1:43" ht="19.899999999999999" customHeight="1" x14ac:dyDescent="0.2">
      <c r="A301" s="40"/>
      <c r="B301" s="47" t="s">
        <v>41</v>
      </c>
      <c r="C301" s="48">
        <v>0</v>
      </c>
      <c r="D301" s="48">
        <f>C301</f>
        <v>0</v>
      </c>
      <c r="E301" s="48">
        <v>0</v>
      </c>
      <c r="F301" s="48">
        <v>0</v>
      </c>
      <c r="G301" s="49">
        <f t="shared" si="65"/>
        <v>0</v>
      </c>
      <c r="H301" s="48"/>
      <c r="I301" s="48"/>
      <c r="J301" s="48"/>
      <c r="K301" s="49"/>
      <c r="L301" s="48"/>
      <c r="M301" s="48"/>
      <c r="N301" s="48"/>
      <c r="O301" s="49">
        <f t="shared" si="66"/>
        <v>0</v>
      </c>
      <c r="P301" s="48">
        <v>0</v>
      </c>
      <c r="Q301" s="48">
        <v>0</v>
      </c>
      <c r="R301" s="48">
        <v>0</v>
      </c>
      <c r="S301" s="49">
        <v>0</v>
      </c>
      <c r="T301" s="48"/>
      <c r="U301" s="48"/>
      <c r="V301" s="48"/>
      <c r="W301" s="49">
        <v>0</v>
      </c>
      <c r="X301" s="48"/>
      <c r="Y301" s="48"/>
      <c r="Z301" s="48"/>
      <c r="AA301" s="29">
        <f t="shared" si="67"/>
        <v>0</v>
      </c>
      <c r="AB301" s="48">
        <f t="shared" si="68"/>
        <v>0</v>
      </c>
      <c r="AC301" s="49">
        <f t="shared" si="68"/>
        <v>0</v>
      </c>
      <c r="AD301" s="50">
        <f t="shared" si="68"/>
        <v>0</v>
      </c>
      <c r="AE301" s="49">
        <f t="shared" si="69"/>
        <v>0</v>
      </c>
      <c r="AF301" s="64"/>
      <c r="AG301" s="39"/>
      <c r="AH301" s="65"/>
      <c r="AI301" s="39"/>
      <c r="AJ301" s="39"/>
      <c r="AM301" s="35"/>
      <c r="AN301" s="35"/>
      <c r="AO301" s="12"/>
      <c r="AQ301" s="9"/>
    </row>
    <row r="302" spans="1:43" ht="19.899999999999999" customHeight="1" x14ac:dyDescent="0.2">
      <c r="A302" s="40"/>
      <c r="B302" s="47" t="s">
        <v>42</v>
      </c>
      <c r="C302" s="48">
        <v>6676.8429999999998</v>
      </c>
      <c r="D302" s="48"/>
      <c r="E302" s="48">
        <v>0</v>
      </c>
      <c r="F302" s="48">
        <v>0</v>
      </c>
      <c r="G302" s="49">
        <f t="shared" si="65"/>
        <v>0</v>
      </c>
      <c r="H302" s="48"/>
      <c r="I302" s="48"/>
      <c r="J302" s="48"/>
      <c r="K302" s="49"/>
      <c r="L302" s="48"/>
      <c r="M302" s="48"/>
      <c r="N302" s="48"/>
      <c r="O302" s="49">
        <f t="shared" si="66"/>
        <v>6676.8429999999998</v>
      </c>
      <c r="P302" s="48">
        <v>0</v>
      </c>
      <c r="Q302" s="48">
        <v>6676.8429999999998</v>
      </c>
      <c r="R302" s="48">
        <v>0</v>
      </c>
      <c r="S302" s="49">
        <v>2735.2139999999999</v>
      </c>
      <c r="T302" s="48"/>
      <c r="U302" s="48">
        <v>2735.2139999999999</v>
      </c>
      <c r="V302" s="48"/>
      <c r="W302" s="49">
        <v>2735.2139999999999</v>
      </c>
      <c r="X302" s="48"/>
      <c r="Y302" s="48">
        <v>2735.2139999999999</v>
      </c>
      <c r="Z302" s="48"/>
      <c r="AA302" s="29">
        <f t="shared" si="67"/>
        <v>0</v>
      </c>
      <c r="AB302" s="48">
        <f t="shared" si="68"/>
        <v>0</v>
      </c>
      <c r="AC302" s="49">
        <f t="shared" si="68"/>
        <v>0</v>
      </c>
      <c r="AD302" s="50">
        <f t="shared" si="68"/>
        <v>0</v>
      </c>
      <c r="AE302" s="49">
        <f t="shared" si="69"/>
        <v>0</v>
      </c>
      <c r="AF302" s="64"/>
      <c r="AG302" s="39"/>
      <c r="AH302" s="65"/>
      <c r="AI302" s="39"/>
      <c r="AJ302" s="39"/>
      <c r="AM302" s="35"/>
      <c r="AN302" s="35"/>
      <c r="AO302" s="12"/>
      <c r="AQ302" s="9"/>
    </row>
    <row r="303" spans="1:43" ht="19.899999999999999" customHeight="1" x14ac:dyDescent="0.2">
      <c r="A303" s="40"/>
      <c r="B303" s="47" t="s">
        <v>43</v>
      </c>
      <c r="C303" s="48">
        <v>1196.9884100000002</v>
      </c>
      <c r="D303" s="48"/>
      <c r="E303" s="48">
        <v>0</v>
      </c>
      <c r="F303" s="48">
        <v>0</v>
      </c>
      <c r="G303" s="49">
        <f t="shared" si="65"/>
        <v>0</v>
      </c>
      <c r="H303" s="48"/>
      <c r="I303" s="48"/>
      <c r="J303" s="48"/>
      <c r="K303" s="49"/>
      <c r="L303" s="48"/>
      <c r="M303" s="48"/>
      <c r="N303" s="48"/>
      <c r="O303" s="49">
        <f t="shared" si="66"/>
        <v>1196.9884100000002</v>
      </c>
      <c r="P303" s="48">
        <v>0</v>
      </c>
      <c r="Q303" s="48">
        <v>1196.9884100000002</v>
      </c>
      <c r="R303" s="48">
        <v>0</v>
      </c>
      <c r="S303" s="49">
        <v>0</v>
      </c>
      <c r="T303" s="48"/>
      <c r="U303" s="48"/>
      <c r="V303" s="48"/>
      <c r="W303" s="49">
        <v>0</v>
      </c>
      <c r="X303" s="48"/>
      <c r="Y303" s="48"/>
      <c r="Z303" s="48"/>
      <c r="AA303" s="29">
        <f t="shared" si="67"/>
        <v>0</v>
      </c>
      <c r="AB303" s="48">
        <f t="shared" si="68"/>
        <v>0</v>
      </c>
      <c r="AC303" s="49">
        <f t="shared" si="68"/>
        <v>0</v>
      </c>
      <c r="AD303" s="50">
        <f t="shared" si="68"/>
        <v>0</v>
      </c>
      <c r="AE303" s="49">
        <f t="shared" si="69"/>
        <v>0</v>
      </c>
      <c r="AF303" s="64"/>
      <c r="AG303" s="39"/>
      <c r="AH303" s="65"/>
      <c r="AI303" s="39"/>
      <c r="AJ303" s="39"/>
      <c r="AM303" s="35"/>
      <c r="AN303" s="35"/>
      <c r="AO303" s="12"/>
      <c r="AQ303" s="9"/>
    </row>
    <row r="304" spans="1:43" ht="19.899999999999999" customHeight="1" x14ac:dyDescent="0.2">
      <c r="A304" s="40"/>
      <c r="B304" s="47" t="s">
        <v>44</v>
      </c>
      <c r="C304" s="48">
        <v>503.99023</v>
      </c>
      <c r="D304" s="48"/>
      <c r="E304" s="48">
        <v>0</v>
      </c>
      <c r="F304" s="48">
        <v>0</v>
      </c>
      <c r="G304" s="49">
        <f t="shared" si="65"/>
        <v>0</v>
      </c>
      <c r="H304" s="48"/>
      <c r="I304" s="48"/>
      <c r="J304" s="48"/>
      <c r="K304" s="49"/>
      <c r="L304" s="48"/>
      <c r="M304" s="48"/>
      <c r="N304" s="48"/>
      <c r="O304" s="49">
        <f t="shared" si="66"/>
        <v>993.66859000000352</v>
      </c>
      <c r="P304" s="48">
        <v>0</v>
      </c>
      <c r="Q304" s="48">
        <v>993.66859000000352</v>
      </c>
      <c r="R304" s="48">
        <v>0</v>
      </c>
      <c r="S304" s="49">
        <f>T304+U304+V304</f>
        <v>0</v>
      </c>
      <c r="T304" s="48">
        <f>T300-SUM(T301:T303)</f>
        <v>0</v>
      </c>
      <c r="U304" s="48">
        <f>U300-SUM(U301:U303)</f>
        <v>0</v>
      </c>
      <c r="V304" s="48">
        <f>V300-SUM(V301:V303)</f>
        <v>0</v>
      </c>
      <c r="W304" s="49">
        <f>X304+Y304+Z304</f>
        <v>0</v>
      </c>
      <c r="X304" s="48">
        <f>X300-SUM(X301:X303)</f>
        <v>0</v>
      </c>
      <c r="Y304" s="48">
        <f>Y300-SUM(Y301:Y303)</f>
        <v>0</v>
      </c>
      <c r="Z304" s="48">
        <f>Z300-SUM(Z301:Z303)</f>
        <v>0</v>
      </c>
      <c r="AA304" s="29">
        <f t="shared" si="67"/>
        <v>0</v>
      </c>
      <c r="AB304" s="48">
        <f t="shared" si="68"/>
        <v>0</v>
      </c>
      <c r="AC304" s="49">
        <f t="shared" si="68"/>
        <v>0</v>
      </c>
      <c r="AD304" s="50">
        <f t="shared" si="68"/>
        <v>0</v>
      </c>
      <c r="AE304" s="49">
        <f t="shared" si="69"/>
        <v>0</v>
      </c>
      <c r="AF304" s="64"/>
      <c r="AG304" s="39"/>
      <c r="AH304" s="65"/>
      <c r="AI304" s="39"/>
      <c r="AJ304" s="39"/>
      <c r="AM304" s="35"/>
      <c r="AN304" s="35"/>
      <c r="AO304" s="12"/>
      <c r="AQ304" s="9"/>
    </row>
    <row r="305" spans="1:43" ht="63.6" customHeight="1" x14ac:dyDescent="0.2">
      <c r="A305" s="40">
        <v>55</v>
      </c>
      <c r="B305" s="74" t="s">
        <v>113</v>
      </c>
      <c r="C305" s="42">
        <v>5539.0364599999984</v>
      </c>
      <c r="D305" s="42">
        <f>SUM(D306:D309)</f>
        <v>0</v>
      </c>
      <c r="E305" s="42">
        <v>0</v>
      </c>
      <c r="F305" s="42">
        <v>0</v>
      </c>
      <c r="G305" s="43">
        <f t="shared" si="65"/>
        <v>0</v>
      </c>
      <c r="H305" s="42"/>
      <c r="I305" s="42"/>
      <c r="J305" s="42"/>
      <c r="K305" s="43">
        <f>L305+M305+N305</f>
        <v>0</v>
      </c>
      <c r="L305" s="54"/>
      <c r="M305" s="54"/>
      <c r="N305" s="54"/>
      <c r="O305" s="43">
        <f t="shared" si="66"/>
        <v>6125.9</v>
      </c>
      <c r="P305" s="42">
        <v>0</v>
      </c>
      <c r="Q305" s="42">
        <v>6125.9</v>
      </c>
      <c r="R305" s="42">
        <v>0</v>
      </c>
      <c r="S305" s="29">
        <f>T305+U305+V305</f>
        <v>1849.7979999999998</v>
      </c>
      <c r="T305" s="28">
        <v>0</v>
      </c>
      <c r="U305" s="28">
        <v>1849.7979999999998</v>
      </c>
      <c r="V305" s="28">
        <v>0</v>
      </c>
      <c r="W305" s="43">
        <f>X305+Y305+Z305</f>
        <v>1849.7979999999998</v>
      </c>
      <c r="X305" s="42">
        <v>0</v>
      </c>
      <c r="Y305" s="42">
        <v>1849.7979999999998</v>
      </c>
      <c r="Z305" s="42">
        <v>0</v>
      </c>
      <c r="AA305" s="29">
        <f t="shared" si="67"/>
        <v>0</v>
      </c>
      <c r="AB305" s="28">
        <f t="shared" si="68"/>
        <v>0</v>
      </c>
      <c r="AC305" s="29">
        <f t="shared" si="68"/>
        <v>0</v>
      </c>
      <c r="AD305" s="44">
        <f t="shared" si="68"/>
        <v>0</v>
      </c>
      <c r="AE305" s="43">
        <f t="shared" si="69"/>
        <v>0</v>
      </c>
      <c r="AF305" s="76"/>
      <c r="AG305" s="77"/>
      <c r="AH305" s="78"/>
      <c r="AI305" s="77"/>
      <c r="AJ305" s="77"/>
      <c r="AM305" s="35"/>
      <c r="AN305" s="35"/>
      <c r="AO305" s="12"/>
      <c r="AQ305" s="9"/>
    </row>
    <row r="306" spans="1:43" ht="19.899999999999999" customHeight="1" x14ac:dyDescent="0.2">
      <c r="A306" s="40"/>
      <c r="B306" s="47" t="s">
        <v>41</v>
      </c>
      <c r="C306" s="48">
        <v>0</v>
      </c>
      <c r="D306" s="48">
        <f>C306</f>
        <v>0</v>
      </c>
      <c r="E306" s="48">
        <v>0</v>
      </c>
      <c r="F306" s="48">
        <v>0</v>
      </c>
      <c r="G306" s="49">
        <f t="shared" si="65"/>
        <v>0</v>
      </c>
      <c r="H306" s="48"/>
      <c r="I306" s="48"/>
      <c r="J306" s="48"/>
      <c r="K306" s="49"/>
      <c r="L306" s="48"/>
      <c r="M306" s="48"/>
      <c r="N306" s="48"/>
      <c r="O306" s="49">
        <f t="shared" si="66"/>
        <v>0</v>
      </c>
      <c r="P306" s="48">
        <v>0</v>
      </c>
      <c r="Q306" s="48">
        <v>0</v>
      </c>
      <c r="R306" s="48">
        <v>0</v>
      </c>
      <c r="S306" s="49">
        <v>0</v>
      </c>
      <c r="T306" s="48"/>
      <c r="U306" s="48"/>
      <c r="V306" s="48"/>
      <c r="W306" s="49">
        <v>0</v>
      </c>
      <c r="X306" s="48"/>
      <c r="Y306" s="48"/>
      <c r="Z306" s="48"/>
      <c r="AA306" s="29">
        <f t="shared" si="67"/>
        <v>0</v>
      </c>
      <c r="AB306" s="48">
        <f t="shared" si="68"/>
        <v>0</v>
      </c>
      <c r="AC306" s="49">
        <f t="shared" si="68"/>
        <v>0</v>
      </c>
      <c r="AD306" s="50">
        <f t="shared" si="68"/>
        <v>0</v>
      </c>
      <c r="AE306" s="49">
        <f t="shared" si="69"/>
        <v>0</v>
      </c>
      <c r="AF306" s="64"/>
      <c r="AG306" s="39"/>
      <c r="AH306" s="65"/>
      <c r="AI306" s="39"/>
      <c r="AJ306" s="39"/>
      <c r="AM306" s="35"/>
      <c r="AN306" s="35"/>
      <c r="AO306" s="12"/>
      <c r="AQ306" s="9"/>
    </row>
    <row r="307" spans="1:43" ht="19.899999999999999" customHeight="1" x14ac:dyDescent="0.2">
      <c r="A307" s="40"/>
      <c r="B307" s="47" t="s">
        <v>42</v>
      </c>
      <c r="C307" s="48">
        <v>4032.22</v>
      </c>
      <c r="D307" s="48"/>
      <c r="E307" s="48">
        <v>0</v>
      </c>
      <c r="F307" s="48">
        <v>0</v>
      </c>
      <c r="G307" s="49">
        <f t="shared" si="65"/>
        <v>0</v>
      </c>
      <c r="H307" s="48"/>
      <c r="I307" s="48"/>
      <c r="J307" s="48"/>
      <c r="K307" s="49"/>
      <c r="L307" s="48"/>
      <c r="M307" s="48"/>
      <c r="N307" s="48"/>
      <c r="O307" s="49">
        <f t="shared" si="66"/>
        <v>4032.22</v>
      </c>
      <c r="P307" s="48">
        <v>0</v>
      </c>
      <c r="Q307" s="48">
        <v>4032.22</v>
      </c>
      <c r="R307" s="48">
        <v>0</v>
      </c>
      <c r="S307" s="49">
        <v>1849.7979999999998</v>
      </c>
      <c r="T307" s="48"/>
      <c r="U307" s="48">
        <v>1849.7979999999998</v>
      </c>
      <c r="V307" s="48"/>
      <c r="W307" s="49">
        <v>1849.7979999999998</v>
      </c>
      <c r="X307" s="48"/>
      <c r="Y307" s="48">
        <v>1849.7979999999998</v>
      </c>
      <c r="Z307" s="48"/>
      <c r="AA307" s="29">
        <f t="shared" si="67"/>
        <v>0</v>
      </c>
      <c r="AB307" s="48">
        <f t="shared" si="68"/>
        <v>0</v>
      </c>
      <c r="AC307" s="49">
        <f t="shared" si="68"/>
        <v>0</v>
      </c>
      <c r="AD307" s="50">
        <f t="shared" si="68"/>
        <v>0</v>
      </c>
      <c r="AE307" s="49">
        <f t="shared" si="69"/>
        <v>0</v>
      </c>
      <c r="AF307" s="64"/>
      <c r="AG307" s="39"/>
      <c r="AH307" s="65"/>
      <c r="AI307" s="39"/>
      <c r="AJ307" s="39"/>
      <c r="AM307" s="35"/>
      <c r="AN307" s="35"/>
      <c r="AO307" s="12"/>
      <c r="AQ307" s="9"/>
    </row>
    <row r="308" spans="1:43" ht="19.899999999999999" customHeight="1" x14ac:dyDescent="0.2">
      <c r="A308" s="40"/>
      <c r="B308" s="47" t="s">
        <v>43</v>
      </c>
      <c r="C308" s="48">
        <v>1065.1881600000002</v>
      </c>
      <c r="D308" s="48"/>
      <c r="E308" s="48">
        <v>0</v>
      </c>
      <c r="F308" s="48">
        <v>0</v>
      </c>
      <c r="G308" s="49">
        <f t="shared" si="65"/>
        <v>0</v>
      </c>
      <c r="H308" s="48"/>
      <c r="I308" s="48"/>
      <c r="J308" s="48"/>
      <c r="K308" s="49"/>
      <c r="L308" s="48"/>
      <c r="M308" s="48"/>
      <c r="N308" s="48"/>
      <c r="O308" s="49">
        <f t="shared" si="66"/>
        <v>1065.1881600000002</v>
      </c>
      <c r="P308" s="48">
        <v>0</v>
      </c>
      <c r="Q308" s="48">
        <v>1065.1881600000002</v>
      </c>
      <c r="R308" s="48">
        <v>0</v>
      </c>
      <c r="S308" s="49">
        <v>0</v>
      </c>
      <c r="T308" s="48"/>
      <c r="U308" s="48"/>
      <c r="V308" s="48"/>
      <c r="W308" s="49">
        <v>0</v>
      </c>
      <c r="X308" s="48"/>
      <c r="Y308" s="48"/>
      <c r="Z308" s="48"/>
      <c r="AA308" s="29">
        <f t="shared" si="67"/>
        <v>0</v>
      </c>
      <c r="AB308" s="48">
        <f t="shared" si="68"/>
        <v>0</v>
      </c>
      <c r="AC308" s="49">
        <f t="shared" si="68"/>
        <v>0</v>
      </c>
      <c r="AD308" s="50">
        <f t="shared" si="68"/>
        <v>0</v>
      </c>
      <c r="AE308" s="49">
        <f t="shared" si="69"/>
        <v>0</v>
      </c>
      <c r="AF308" s="64"/>
      <c r="AG308" s="39"/>
      <c r="AH308" s="65"/>
      <c r="AI308" s="39"/>
      <c r="AJ308" s="39"/>
      <c r="AM308" s="35"/>
      <c r="AN308" s="35"/>
      <c r="AO308" s="12"/>
      <c r="AQ308" s="9"/>
    </row>
    <row r="309" spans="1:43" ht="19.899999999999999" customHeight="1" x14ac:dyDescent="0.2">
      <c r="A309" s="40"/>
      <c r="B309" s="47" t="s">
        <v>44</v>
      </c>
      <c r="C309" s="48">
        <v>441.62829999999997</v>
      </c>
      <c r="D309" s="48"/>
      <c r="E309" s="48">
        <v>0</v>
      </c>
      <c r="F309" s="48">
        <v>0</v>
      </c>
      <c r="G309" s="49">
        <f t="shared" si="65"/>
        <v>0</v>
      </c>
      <c r="H309" s="48"/>
      <c r="I309" s="48"/>
      <c r="J309" s="48"/>
      <c r="K309" s="49"/>
      <c r="L309" s="48"/>
      <c r="M309" s="48"/>
      <c r="N309" s="48"/>
      <c r="O309" s="49">
        <f t="shared" si="66"/>
        <v>1028.491840000001</v>
      </c>
      <c r="P309" s="48">
        <v>0</v>
      </c>
      <c r="Q309" s="48">
        <v>1028.491840000001</v>
      </c>
      <c r="R309" s="48">
        <v>0</v>
      </c>
      <c r="S309" s="49">
        <f>T309+U309+V309</f>
        <v>0</v>
      </c>
      <c r="T309" s="48">
        <f>T305-SUM(T306:T308)</f>
        <v>0</v>
      </c>
      <c r="U309" s="48">
        <f>U305-SUM(U306:U308)</f>
        <v>0</v>
      </c>
      <c r="V309" s="48">
        <f>V305-SUM(V306:V308)</f>
        <v>0</v>
      </c>
      <c r="W309" s="49">
        <f>X309+Y309+Z309</f>
        <v>0</v>
      </c>
      <c r="X309" s="48">
        <f>X305-SUM(X306:X308)</f>
        <v>0</v>
      </c>
      <c r="Y309" s="48">
        <f>Y305-SUM(Y306:Y308)</f>
        <v>0</v>
      </c>
      <c r="Z309" s="48">
        <f>Z305-SUM(Z306:Z308)</f>
        <v>0</v>
      </c>
      <c r="AA309" s="29">
        <f t="shared" si="67"/>
        <v>0</v>
      </c>
      <c r="AB309" s="48">
        <f t="shared" si="68"/>
        <v>0</v>
      </c>
      <c r="AC309" s="49">
        <f t="shared" si="68"/>
        <v>0</v>
      </c>
      <c r="AD309" s="50">
        <f t="shared" si="68"/>
        <v>0</v>
      </c>
      <c r="AE309" s="49">
        <f t="shared" si="69"/>
        <v>0</v>
      </c>
      <c r="AF309" s="64"/>
      <c r="AG309" s="39"/>
      <c r="AH309" s="65"/>
      <c r="AI309" s="39"/>
      <c r="AJ309" s="39"/>
      <c r="AM309" s="35"/>
      <c r="AN309" s="35"/>
      <c r="AO309" s="12"/>
      <c r="AQ309" s="9"/>
    </row>
    <row r="310" spans="1:43" ht="67.5" x14ac:dyDescent="0.2">
      <c r="A310" s="40">
        <v>56</v>
      </c>
      <c r="B310" s="74" t="s">
        <v>114</v>
      </c>
      <c r="C310" s="42">
        <v>8477.271649999997</v>
      </c>
      <c r="D310" s="42">
        <f>SUM(D311:D314)</f>
        <v>0</v>
      </c>
      <c r="E310" s="42">
        <v>0</v>
      </c>
      <c r="F310" s="42">
        <v>0</v>
      </c>
      <c r="G310" s="43">
        <f t="shared" si="65"/>
        <v>0</v>
      </c>
      <c r="H310" s="42"/>
      <c r="I310" s="42"/>
      <c r="J310" s="42"/>
      <c r="K310" s="43">
        <f>L310+M310+N310</f>
        <v>0</v>
      </c>
      <c r="L310" s="54"/>
      <c r="M310" s="54"/>
      <c r="N310" s="54"/>
      <c r="O310" s="43">
        <f t="shared" si="66"/>
        <v>8867.5</v>
      </c>
      <c r="P310" s="42">
        <v>0</v>
      </c>
      <c r="Q310" s="42">
        <v>8867.5</v>
      </c>
      <c r="R310" s="42">
        <v>0</v>
      </c>
      <c r="S310" s="29">
        <f>T310+U310+V310</f>
        <v>2468.4160000000002</v>
      </c>
      <c r="T310" s="28">
        <v>0</v>
      </c>
      <c r="U310" s="28">
        <v>2468.4160000000002</v>
      </c>
      <c r="V310" s="28">
        <v>0</v>
      </c>
      <c r="W310" s="43">
        <f>X310+Y310+Z310</f>
        <v>2468.4160000000002</v>
      </c>
      <c r="X310" s="42">
        <v>0</v>
      </c>
      <c r="Y310" s="42">
        <v>2468.4160000000002</v>
      </c>
      <c r="Z310" s="42">
        <v>0</v>
      </c>
      <c r="AA310" s="29">
        <f t="shared" si="67"/>
        <v>0</v>
      </c>
      <c r="AB310" s="28">
        <f t="shared" si="68"/>
        <v>0</v>
      </c>
      <c r="AC310" s="29">
        <f t="shared" si="68"/>
        <v>0</v>
      </c>
      <c r="AD310" s="44">
        <f t="shared" si="68"/>
        <v>0</v>
      </c>
      <c r="AE310" s="43">
        <f t="shared" si="69"/>
        <v>0</v>
      </c>
      <c r="AF310" s="76"/>
      <c r="AG310" s="77"/>
      <c r="AH310" s="78"/>
      <c r="AI310" s="77"/>
      <c r="AJ310" s="77"/>
      <c r="AM310" s="35"/>
      <c r="AN310" s="35"/>
      <c r="AO310" s="12"/>
      <c r="AQ310" s="9"/>
    </row>
    <row r="311" spans="1:43" ht="19.899999999999999" customHeight="1" x14ac:dyDescent="0.2">
      <c r="A311" s="40"/>
      <c r="B311" s="47" t="s">
        <v>41</v>
      </c>
      <c r="C311" s="48">
        <v>0</v>
      </c>
      <c r="D311" s="48">
        <f>C311</f>
        <v>0</v>
      </c>
      <c r="E311" s="48">
        <v>0</v>
      </c>
      <c r="F311" s="48">
        <v>0</v>
      </c>
      <c r="G311" s="49">
        <f t="shared" si="65"/>
        <v>0</v>
      </c>
      <c r="H311" s="48"/>
      <c r="I311" s="48"/>
      <c r="J311" s="48"/>
      <c r="K311" s="49"/>
      <c r="L311" s="48"/>
      <c r="M311" s="48"/>
      <c r="N311" s="48"/>
      <c r="O311" s="49">
        <f t="shared" si="66"/>
        <v>0</v>
      </c>
      <c r="P311" s="48">
        <v>0</v>
      </c>
      <c r="Q311" s="48">
        <v>0</v>
      </c>
      <c r="R311" s="48">
        <v>0</v>
      </c>
      <c r="S311" s="49">
        <v>0</v>
      </c>
      <c r="T311" s="48"/>
      <c r="U311" s="48"/>
      <c r="V311" s="48"/>
      <c r="W311" s="49">
        <v>0</v>
      </c>
      <c r="X311" s="48"/>
      <c r="Y311" s="48"/>
      <c r="Z311" s="48"/>
      <c r="AA311" s="29">
        <f t="shared" si="67"/>
        <v>0</v>
      </c>
      <c r="AB311" s="48">
        <f t="shared" si="68"/>
        <v>0</v>
      </c>
      <c r="AC311" s="49">
        <f t="shared" si="68"/>
        <v>0</v>
      </c>
      <c r="AD311" s="50">
        <f t="shared" si="68"/>
        <v>0</v>
      </c>
      <c r="AE311" s="49">
        <f t="shared" si="69"/>
        <v>0</v>
      </c>
      <c r="AF311" s="64"/>
      <c r="AG311" s="39"/>
      <c r="AH311" s="65"/>
      <c r="AI311" s="39"/>
      <c r="AJ311" s="39"/>
      <c r="AM311" s="35"/>
      <c r="AN311" s="35"/>
      <c r="AO311" s="12"/>
      <c r="AQ311" s="9"/>
    </row>
    <row r="312" spans="1:43" ht="19.899999999999999" customHeight="1" x14ac:dyDescent="0.2">
      <c r="A312" s="40"/>
      <c r="B312" s="47" t="s">
        <v>42</v>
      </c>
      <c r="C312" s="48">
        <v>6676.8429999999998</v>
      </c>
      <c r="D312" s="48"/>
      <c r="E312" s="48">
        <v>0</v>
      </c>
      <c r="F312" s="48">
        <v>0</v>
      </c>
      <c r="G312" s="49">
        <f t="shared" si="65"/>
        <v>0</v>
      </c>
      <c r="H312" s="48"/>
      <c r="I312" s="48"/>
      <c r="J312" s="48"/>
      <c r="K312" s="49"/>
      <c r="L312" s="48"/>
      <c r="M312" s="48"/>
      <c r="N312" s="48"/>
      <c r="O312" s="49">
        <f t="shared" si="66"/>
        <v>6676.8429999999998</v>
      </c>
      <c r="P312" s="48">
        <v>0</v>
      </c>
      <c r="Q312" s="48">
        <v>6676.8429999999998</v>
      </c>
      <c r="R312" s="48">
        <v>0</v>
      </c>
      <c r="S312" s="49">
        <v>2468.4160000000002</v>
      </c>
      <c r="T312" s="48"/>
      <c r="U312" s="48">
        <v>2468.4160000000002</v>
      </c>
      <c r="V312" s="48"/>
      <c r="W312" s="49">
        <v>2468.4160000000002</v>
      </c>
      <c r="X312" s="48"/>
      <c r="Y312" s="48">
        <v>2468.4160000000002</v>
      </c>
      <c r="Z312" s="48"/>
      <c r="AA312" s="29">
        <f t="shared" si="67"/>
        <v>0</v>
      </c>
      <c r="AB312" s="48">
        <f t="shared" si="68"/>
        <v>0</v>
      </c>
      <c r="AC312" s="49">
        <f t="shared" si="68"/>
        <v>0</v>
      </c>
      <c r="AD312" s="50">
        <f t="shared" si="68"/>
        <v>0</v>
      </c>
      <c r="AE312" s="49">
        <f t="shared" si="69"/>
        <v>0</v>
      </c>
      <c r="AF312" s="64"/>
      <c r="AG312" s="39"/>
      <c r="AH312" s="65"/>
      <c r="AI312" s="39"/>
      <c r="AJ312" s="39"/>
      <c r="AM312" s="35"/>
      <c r="AN312" s="35"/>
      <c r="AO312" s="12"/>
      <c r="AQ312" s="9"/>
    </row>
    <row r="313" spans="1:43" ht="19.899999999999999" customHeight="1" x14ac:dyDescent="0.2">
      <c r="A313" s="40"/>
      <c r="B313" s="47" t="s">
        <v>43</v>
      </c>
      <c r="C313" s="48">
        <v>1196.9884200000001</v>
      </c>
      <c r="D313" s="48"/>
      <c r="E313" s="48">
        <v>0</v>
      </c>
      <c r="F313" s="48">
        <v>0</v>
      </c>
      <c r="G313" s="49">
        <f t="shared" si="65"/>
        <v>0</v>
      </c>
      <c r="H313" s="48"/>
      <c r="I313" s="48"/>
      <c r="J313" s="48"/>
      <c r="K313" s="49"/>
      <c r="L313" s="48"/>
      <c r="M313" s="48"/>
      <c r="N313" s="48"/>
      <c r="O313" s="49">
        <f t="shared" si="66"/>
        <v>1196.9884200000001</v>
      </c>
      <c r="P313" s="48">
        <v>0</v>
      </c>
      <c r="Q313" s="48">
        <v>1196.9884200000001</v>
      </c>
      <c r="R313" s="48">
        <v>0</v>
      </c>
      <c r="S313" s="49">
        <v>0</v>
      </c>
      <c r="T313" s="48"/>
      <c r="U313" s="48"/>
      <c r="V313" s="48"/>
      <c r="W313" s="49">
        <v>0</v>
      </c>
      <c r="X313" s="48"/>
      <c r="Y313" s="48"/>
      <c r="Z313" s="48"/>
      <c r="AA313" s="29">
        <f t="shared" si="67"/>
        <v>0</v>
      </c>
      <c r="AB313" s="48">
        <f t="shared" si="68"/>
        <v>0</v>
      </c>
      <c r="AC313" s="49">
        <f t="shared" si="68"/>
        <v>0</v>
      </c>
      <c r="AD313" s="50">
        <f t="shared" si="68"/>
        <v>0</v>
      </c>
      <c r="AE313" s="49">
        <f t="shared" si="69"/>
        <v>0</v>
      </c>
      <c r="AF313" s="64"/>
      <c r="AG313" s="39"/>
      <c r="AH313" s="65"/>
      <c r="AI313" s="39"/>
      <c r="AJ313" s="39"/>
      <c r="AM313" s="35"/>
      <c r="AN313" s="35"/>
      <c r="AO313" s="12"/>
      <c r="AQ313" s="9"/>
    </row>
    <row r="314" spans="1:43" ht="19.899999999999999" customHeight="1" x14ac:dyDescent="0.2">
      <c r="A314" s="40"/>
      <c r="B314" s="47" t="s">
        <v>44</v>
      </c>
      <c r="C314" s="48">
        <v>603.44023000000004</v>
      </c>
      <c r="D314" s="48"/>
      <c r="E314" s="48">
        <v>0</v>
      </c>
      <c r="F314" s="48">
        <v>0</v>
      </c>
      <c r="G314" s="49">
        <f t="shared" si="65"/>
        <v>0</v>
      </c>
      <c r="H314" s="48"/>
      <c r="I314" s="48"/>
      <c r="J314" s="48"/>
      <c r="K314" s="49"/>
      <c r="L314" s="48"/>
      <c r="M314" s="48"/>
      <c r="N314" s="48"/>
      <c r="O314" s="49">
        <f t="shared" si="66"/>
        <v>993.66858000000309</v>
      </c>
      <c r="P314" s="48">
        <v>0</v>
      </c>
      <c r="Q314" s="48">
        <v>993.66858000000309</v>
      </c>
      <c r="R314" s="48">
        <v>0</v>
      </c>
      <c r="S314" s="49">
        <f>T314+U314+V314</f>
        <v>0</v>
      </c>
      <c r="T314" s="48">
        <f>T310-SUM(T311:T313)</f>
        <v>0</v>
      </c>
      <c r="U314" s="48">
        <f>U310-SUM(U311:U313)</f>
        <v>0</v>
      </c>
      <c r="V314" s="48">
        <f>V310-SUM(V311:V313)</f>
        <v>0</v>
      </c>
      <c r="W314" s="49">
        <f>X314+Y314+Z314</f>
        <v>0</v>
      </c>
      <c r="X314" s="48">
        <f>X310-SUM(X311:X313)</f>
        <v>0</v>
      </c>
      <c r="Y314" s="48">
        <f>Y310-SUM(Y311:Y313)</f>
        <v>0</v>
      </c>
      <c r="Z314" s="48">
        <f>Z310-SUM(Z311:Z313)</f>
        <v>0</v>
      </c>
      <c r="AA314" s="29">
        <f t="shared" si="67"/>
        <v>0</v>
      </c>
      <c r="AB314" s="48">
        <f t="shared" si="68"/>
        <v>0</v>
      </c>
      <c r="AC314" s="49">
        <f t="shared" si="68"/>
        <v>0</v>
      </c>
      <c r="AD314" s="50">
        <f t="shared" si="68"/>
        <v>0</v>
      </c>
      <c r="AE314" s="49">
        <f t="shared" si="69"/>
        <v>0</v>
      </c>
      <c r="AF314" s="64"/>
      <c r="AG314" s="39"/>
      <c r="AH314" s="65"/>
      <c r="AI314" s="39"/>
      <c r="AJ314" s="39"/>
      <c r="AM314" s="35"/>
      <c r="AN314" s="35"/>
      <c r="AO314" s="12"/>
      <c r="AQ314" s="9"/>
    </row>
    <row r="315" spans="1:43" ht="54" x14ac:dyDescent="0.2">
      <c r="A315" s="40">
        <v>57</v>
      </c>
      <c r="B315" s="74" t="s">
        <v>115</v>
      </c>
      <c r="C315" s="42">
        <v>5508.1457599999994</v>
      </c>
      <c r="D315" s="42">
        <f>SUM(D316:D319)</f>
        <v>0</v>
      </c>
      <c r="E315" s="42">
        <v>0</v>
      </c>
      <c r="F315" s="42">
        <v>0</v>
      </c>
      <c r="G315" s="43">
        <f t="shared" si="65"/>
        <v>0</v>
      </c>
      <c r="H315" s="42"/>
      <c r="I315" s="42"/>
      <c r="J315" s="42"/>
      <c r="K315" s="43">
        <f>L315+M315+N315</f>
        <v>0</v>
      </c>
      <c r="L315" s="54"/>
      <c r="M315" s="54"/>
      <c r="N315" s="54"/>
      <c r="O315" s="43">
        <f t="shared" si="66"/>
        <v>6125.9</v>
      </c>
      <c r="P315" s="42">
        <v>0</v>
      </c>
      <c r="Q315" s="42">
        <v>6125.9</v>
      </c>
      <c r="R315" s="42">
        <v>0</v>
      </c>
      <c r="S315" s="29">
        <f>T315+U315+V315</f>
        <v>1941.3509999999999</v>
      </c>
      <c r="T315" s="28">
        <v>0</v>
      </c>
      <c r="U315" s="28">
        <v>1941.3509999999999</v>
      </c>
      <c r="V315" s="28">
        <v>0</v>
      </c>
      <c r="W315" s="43">
        <f>X315+Y315+Z315</f>
        <v>1941.3509999999999</v>
      </c>
      <c r="X315" s="42">
        <v>0</v>
      </c>
      <c r="Y315" s="42">
        <v>1941.3509999999999</v>
      </c>
      <c r="Z315" s="42">
        <v>0</v>
      </c>
      <c r="AA315" s="29">
        <f t="shared" si="67"/>
        <v>0</v>
      </c>
      <c r="AB315" s="28">
        <f t="shared" si="68"/>
        <v>0</v>
      </c>
      <c r="AC315" s="29">
        <f t="shared" si="68"/>
        <v>0</v>
      </c>
      <c r="AD315" s="44">
        <f t="shared" si="68"/>
        <v>0</v>
      </c>
      <c r="AE315" s="43">
        <f t="shared" si="69"/>
        <v>0</v>
      </c>
      <c r="AF315" s="76"/>
      <c r="AG315" s="77"/>
      <c r="AH315" s="78"/>
      <c r="AI315" s="77"/>
      <c r="AJ315" s="77"/>
      <c r="AM315" s="35"/>
      <c r="AN315" s="35"/>
      <c r="AO315" s="12"/>
      <c r="AQ315" s="9"/>
    </row>
    <row r="316" spans="1:43" ht="19.899999999999999" customHeight="1" x14ac:dyDescent="0.2">
      <c r="A316" s="40"/>
      <c r="B316" s="47" t="s">
        <v>41</v>
      </c>
      <c r="C316" s="48">
        <v>0</v>
      </c>
      <c r="D316" s="48">
        <f>C316</f>
        <v>0</v>
      </c>
      <c r="E316" s="48">
        <v>0</v>
      </c>
      <c r="F316" s="48">
        <v>0</v>
      </c>
      <c r="G316" s="49">
        <f t="shared" si="65"/>
        <v>0</v>
      </c>
      <c r="H316" s="48"/>
      <c r="I316" s="48"/>
      <c r="J316" s="48"/>
      <c r="K316" s="49"/>
      <c r="L316" s="48"/>
      <c r="M316" s="48"/>
      <c r="N316" s="48"/>
      <c r="O316" s="49">
        <f t="shared" si="66"/>
        <v>0</v>
      </c>
      <c r="P316" s="48">
        <v>0</v>
      </c>
      <c r="Q316" s="48">
        <v>0</v>
      </c>
      <c r="R316" s="48">
        <v>0</v>
      </c>
      <c r="S316" s="49">
        <v>0</v>
      </c>
      <c r="T316" s="48"/>
      <c r="U316" s="48"/>
      <c r="V316" s="48"/>
      <c r="W316" s="49">
        <v>0</v>
      </c>
      <c r="X316" s="48"/>
      <c r="Y316" s="48"/>
      <c r="Z316" s="48"/>
      <c r="AA316" s="29">
        <f t="shared" si="67"/>
        <v>0</v>
      </c>
      <c r="AB316" s="48">
        <f t="shared" si="68"/>
        <v>0</v>
      </c>
      <c r="AC316" s="49">
        <f t="shared" si="68"/>
        <v>0</v>
      </c>
      <c r="AD316" s="50">
        <f t="shared" si="68"/>
        <v>0</v>
      </c>
      <c r="AE316" s="49">
        <f t="shared" si="69"/>
        <v>0</v>
      </c>
      <c r="AF316" s="64"/>
      <c r="AG316" s="39"/>
      <c r="AH316" s="65"/>
      <c r="AI316" s="39"/>
      <c r="AJ316" s="39"/>
      <c r="AM316" s="35"/>
      <c r="AN316" s="35"/>
      <c r="AO316" s="12"/>
      <c r="AQ316" s="9"/>
    </row>
    <row r="317" spans="1:43" ht="19.899999999999999" customHeight="1" x14ac:dyDescent="0.2">
      <c r="A317" s="40"/>
      <c r="B317" s="47" t="s">
        <v>42</v>
      </c>
      <c r="C317" s="48">
        <v>4032.22</v>
      </c>
      <c r="D317" s="48"/>
      <c r="E317" s="48">
        <v>0</v>
      </c>
      <c r="F317" s="48">
        <v>0</v>
      </c>
      <c r="G317" s="49">
        <f t="shared" si="65"/>
        <v>0</v>
      </c>
      <c r="H317" s="48"/>
      <c r="I317" s="48"/>
      <c r="J317" s="48"/>
      <c r="K317" s="49"/>
      <c r="L317" s="48"/>
      <c r="M317" s="48"/>
      <c r="N317" s="48"/>
      <c r="O317" s="49">
        <f t="shared" si="66"/>
        <v>4032.22</v>
      </c>
      <c r="P317" s="48">
        <v>0</v>
      </c>
      <c r="Q317" s="48">
        <v>4032.22</v>
      </c>
      <c r="R317" s="48">
        <v>0</v>
      </c>
      <c r="S317" s="49">
        <v>1941.3510000000001</v>
      </c>
      <c r="T317" s="48"/>
      <c r="U317" s="48">
        <v>1941.3509999999999</v>
      </c>
      <c r="V317" s="48"/>
      <c r="W317" s="49">
        <v>1941.3510000000001</v>
      </c>
      <c r="X317" s="48"/>
      <c r="Y317" s="48">
        <v>1941.3509999999999</v>
      </c>
      <c r="Z317" s="48"/>
      <c r="AA317" s="29">
        <f t="shared" si="67"/>
        <v>0</v>
      </c>
      <c r="AB317" s="48">
        <f t="shared" si="68"/>
        <v>0</v>
      </c>
      <c r="AC317" s="49">
        <f t="shared" si="68"/>
        <v>0</v>
      </c>
      <c r="AD317" s="50">
        <f t="shared" si="68"/>
        <v>0</v>
      </c>
      <c r="AE317" s="49">
        <f t="shared" si="69"/>
        <v>0</v>
      </c>
      <c r="AF317" s="64"/>
      <c r="AG317" s="39"/>
      <c r="AH317" s="65"/>
      <c r="AI317" s="39"/>
      <c r="AJ317" s="39"/>
      <c r="AM317" s="35"/>
      <c r="AN317" s="35"/>
      <c r="AO317" s="12"/>
      <c r="AQ317" s="9"/>
    </row>
    <row r="318" spans="1:43" ht="19.899999999999999" customHeight="1" x14ac:dyDescent="0.2">
      <c r="A318" s="40"/>
      <c r="B318" s="47" t="s">
        <v>43</v>
      </c>
      <c r="C318" s="48">
        <v>1065.1881700000001</v>
      </c>
      <c r="D318" s="48"/>
      <c r="E318" s="48">
        <v>0</v>
      </c>
      <c r="F318" s="48">
        <v>0</v>
      </c>
      <c r="G318" s="49">
        <f t="shared" si="65"/>
        <v>0</v>
      </c>
      <c r="H318" s="48"/>
      <c r="I318" s="48"/>
      <c r="J318" s="48"/>
      <c r="K318" s="49"/>
      <c r="L318" s="48"/>
      <c r="M318" s="48"/>
      <c r="N318" s="48"/>
      <c r="O318" s="49">
        <f t="shared" si="66"/>
        <v>1065.1881700000001</v>
      </c>
      <c r="P318" s="48">
        <v>0</v>
      </c>
      <c r="Q318" s="48">
        <v>1065.1881700000001</v>
      </c>
      <c r="R318" s="48">
        <v>0</v>
      </c>
      <c r="S318" s="49">
        <v>0</v>
      </c>
      <c r="T318" s="48"/>
      <c r="U318" s="48"/>
      <c r="V318" s="48"/>
      <c r="W318" s="49">
        <v>0</v>
      </c>
      <c r="X318" s="48"/>
      <c r="Y318" s="48"/>
      <c r="Z318" s="48"/>
      <c r="AA318" s="29">
        <f t="shared" si="67"/>
        <v>0</v>
      </c>
      <c r="AB318" s="48">
        <f t="shared" si="68"/>
        <v>0</v>
      </c>
      <c r="AC318" s="49">
        <f t="shared" si="68"/>
        <v>0</v>
      </c>
      <c r="AD318" s="50">
        <f t="shared" si="68"/>
        <v>0</v>
      </c>
      <c r="AE318" s="49">
        <f t="shared" si="69"/>
        <v>0</v>
      </c>
      <c r="AF318" s="64"/>
      <c r="AG318" s="39"/>
      <c r="AH318" s="65"/>
      <c r="AI318" s="39"/>
      <c r="AJ318" s="39"/>
      <c r="AM318" s="35"/>
      <c r="AN318" s="35"/>
      <c r="AO318" s="12"/>
      <c r="AQ318" s="9"/>
    </row>
    <row r="319" spans="1:43" ht="19.899999999999999" customHeight="1" x14ac:dyDescent="0.2">
      <c r="A319" s="40"/>
      <c r="B319" s="47" t="s">
        <v>44</v>
      </c>
      <c r="C319" s="48">
        <v>410.73758999999995</v>
      </c>
      <c r="D319" s="48"/>
      <c r="E319" s="48">
        <v>0</v>
      </c>
      <c r="F319" s="48">
        <v>0</v>
      </c>
      <c r="G319" s="49">
        <f t="shared" si="65"/>
        <v>0</v>
      </c>
      <c r="H319" s="48"/>
      <c r="I319" s="48"/>
      <c r="J319" s="48"/>
      <c r="K319" s="49"/>
      <c r="L319" s="48"/>
      <c r="M319" s="48"/>
      <c r="N319" s="48"/>
      <c r="O319" s="49">
        <f t="shared" si="66"/>
        <v>1028.4918300000002</v>
      </c>
      <c r="P319" s="48">
        <v>0</v>
      </c>
      <c r="Q319" s="48">
        <v>1028.4918300000002</v>
      </c>
      <c r="R319" s="48">
        <v>0</v>
      </c>
      <c r="S319" s="49">
        <f>T319+U319+V319</f>
        <v>0</v>
      </c>
      <c r="T319" s="48">
        <f>T315-SUM(T316:T318)</f>
        <v>0</v>
      </c>
      <c r="U319" s="48">
        <f>U315-SUM(U316:U318)</f>
        <v>0</v>
      </c>
      <c r="V319" s="48">
        <f>V315-SUM(V316:V318)</f>
        <v>0</v>
      </c>
      <c r="W319" s="49">
        <f>X319+Y319+Z319</f>
        <v>0</v>
      </c>
      <c r="X319" s="48">
        <f>X315-SUM(X316:X318)</f>
        <v>0</v>
      </c>
      <c r="Y319" s="48">
        <f>Y315-SUM(Y316:Y318)</f>
        <v>0</v>
      </c>
      <c r="Z319" s="48">
        <f>Z315-SUM(Z316:Z318)</f>
        <v>0</v>
      </c>
      <c r="AA319" s="29">
        <f t="shared" si="67"/>
        <v>0</v>
      </c>
      <c r="AB319" s="48">
        <f t="shared" si="68"/>
        <v>0</v>
      </c>
      <c r="AC319" s="49">
        <f t="shared" si="68"/>
        <v>0</v>
      </c>
      <c r="AD319" s="50">
        <f t="shared" si="68"/>
        <v>0</v>
      </c>
      <c r="AE319" s="49">
        <f t="shared" si="69"/>
        <v>0</v>
      </c>
      <c r="AF319" s="64"/>
      <c r="AG319" s="39"/>
      <c r="AH319" s="65"/>
      <c r="AI319" s="39"/>
      <c r="AJ319" s="39"/>
      <c r="AM319" s="35"/>
      <c r="AN319" s="35"/>
      <c r="AO319" s="12"/>
      <c r="AQ319" s="9"/>
    </row>
    <row r="320" spans="1:43" ht="54" x14ac:dyDescent="0.2">
      <c r="A320" s="40">
        <v>58</v>
      </c>
      <c r="B320" s="74" t="s">
        <v>116</v>
      </c>
      <c r="C320" s="42">
        <v>8377.8216299999985</v>
      </c>
      <c r="D320" s="42">
        <f>SUM(D321:D324)</f>
        <v>0</v>
      </c>
      <c r="E320" s="42">
        <v>0</v>
      </c>
      <c r="F320" s="42">
        <v>0</v>
      </c>
      <c r="G320" s="43">
        <f t="shared" si="65"/>
        <v>0</v>
      </c>
      <c r="H320" s="42"/>
      <c r="I320" s="42"/>
      <c r="J320" s="42"/>
      <c r="K320" s="43">
        <f>L320+M320+N320</f>
        <v>0</v>
      </c>
      <c r="L320" s="54"/>
      <c r="M320" s="54"/>
      <c r="N320" s="54"/>
      <c r="O320" s="43">
        <f t="shared" si="66"/>
        <v>8867.5</v>
      </c>
      <c r="P320" s="42">
        <v>0</v>
      </c>
      <c r="Q320" s="42">
        <v>8867.5</v>
      </c>
      <c r="R320" s="42">
        <v>0</v>
      </c>
      <c r="S320" s="29">
        <f>T320+U320+V320</f>
        <v>1987.932</v>
      </c>
      <c r="T320" s="28">
        <v>0</v>
      </c>
      <c r="U320" s="28">
        <v>1987.932</v>
      </c>
      <c r="V320" s="28">
        <v>0</v>
      </c>
      <c r="W320" s="43">
        <f>X320+Y320+Z320</f>
        <v>2739.3720000000003</v>
      </c>
      <c r="X320" s="42">
        <v>0</v>
      </c>
      <c r="Y320" s="42">
        <v>2739.3720000000003</v>
      </c>
      <c r="Z320" s="42">
        <v>0</v>
      </c>
      <c r="AA320" s="29">
        <f t="shared" si="67"/>
        <v>751.44000000000028</v>
      </c>
      <c r="AB320" s="28">
        <f t="shared" si="68"/>
        <v>0</v>
      </c>
      <c r="AC320" s="29">
        <f t="shared" si="68"/>
        <v>751.44000000000028</v>
      </c>
      <c r="AD320" s="44">
        <f t="shared" si="68"/>
        <v>0</v>
      </c>
      <c r="AE320" s="43">
        <f t="shared" si="69"/>
        <v>0</v>
      </c>
      <c r="AF320" s="76"/>
      <c r="AG320" s="77"/>
      <c r="AH320" s="78"/>
      <c r="AI320" s="77"/>
      <c r="AJ320" s="77"/>
      <c r="AM320" s="35"/>
      <c r="AN320" s="35"/>
      <c r="AO320" s="12"/>
      <c r="AQ320" s="9"/>
    </row>
    <row r="321" spans="1:43" ht="19.899999999999999" customHeight="1" x14ac:dyDescent="0.2">
      <c r="A321" s="40"/>
      <c r="B321" s="47" t="s">
        <v>41</v>
      </c>
      <c r="C321" s="48">
        <v>0</v>
      </c>
      <c r="D321" s="48">
        <f>C321</f>
        <v>0</v>
      </c>
      <c r="E321" s="48">
        <v>0</v>
      </c>
      <c r="F321" s="48">
        <v>0</v>
      </c>
      <c r="G321" s="49">
        <f t="shared" si="65"/>
        <v>0</v>
      </c>
      <c r="H321" s="48"/>
      <c r="I321" s="48"/>
      <c r="J321" s="48"/>
      <c r="K321" s="49"/>
      <c r="L321" s="48"/>
      <c r="M321" s="48"/>
      <c r="N321" s="48"/>
      <c r="O321" s="49">
        <f t="shared" si="66"/>
        <v>0</v>
      </c>
      <c r="P321" s="48">
        <v>0</v>
      </c>
      <c r="Q321" s="48">
        <v>0</v>
      </c>
      <c r="R321" s="48">
        <v>0</v>
      </c>
      <c r="S321" s="49">
        <v>0</v>
      </c>
      <c r="T321" s="48"/>
      <c r="U321" s="48"/>
      <c r="V321" s="48"/>
      <c r="W321" s="49">
        <v>0</v>
      </c>
      <c r="X321" s="48"/>
      <c r="Y321" s="48"/>
      <c r="Z321" s="48"/>
      <c r="AA321" s="29">
        <f t="shared" si="67"/>
        <v>0</v>
      </c>
      <c r="AB321" s="48">
        <f t="shared" si="68"/>
        <v>0</v>
      </c>
      <c r="AC321" s="49">
        <f t="shared" si="68"/>
        <v>0</v>
      </c>
      <c r="AD321" s="50">
        <f t="shared" si="68"/>
        <v>0</v>
      </c>
      <c r="AE321" s="49">
        <f t="shared" si="69"/>
        <v>0</v>
      </c>
      <c r="AF321" s="64"/>
      <c r="AG321" s="39"/>
      <c r="AH321" s="65"/>
      <c r="AI321" s="39"/>
      <c r="AJ321" s="39"/>
      <c r="AM321" s="35"/>
      <c r="AN321" s="35"/>
      <c r="AO321" s="12"/>
      <c r="AQ321" s="9"/>
    </row>
    <row r="322" spans="1:43" ht="19.899999999999999" customHeight="1" x14ac:dyDescent="0.2">
      <c r="A322" s="40"/>
      <c r="B322" s="47" t="s">
        <v>42</v>
      </c>
      <c r="C322" s="48">
        <v>6676.8429999999998</v>
      </c>
      <c r="D322" s="48"/>
      <c r="E322" s="48">
        <v>0</v>
      </c>
      <c r="F322" s="48">
        <v>0</v>
      </c>
      <c r="G322" s="49">
        <f t="shared" si="65"/>
        <v>0</v>
      </c>
      <c r="H322" s="48"/>
      <c r="I322" s="48"/>
      <c r="J322" s="48"/>
      <c r="K322" s="49"/>
      <c r="L322" s="48"/>
      <c r="M322" s="48"/>
      <c r="N322" s="48"/>
      <c r="O322" s="49">
        <f t="shared" si="66"/>
        <v>6676.8429999999998</v>
      </c>
      <c r="P322" s="48">
        <v>0</v>
      </c>
      <c r="Q322" s="48">
        <v>6676.8429999999998</v>
      </c>
      <c r="R322" s="48">
        <v>0</v>
      </c>
      <c r="S322" s="49">
        <v>1987.932</v>
      </c>
      <c r="T322" s="48"/>
      <c r="U322" s="48">
        <v>1987.932</v>
      </c>
      <c r="V322" s="48"/>
      <c r="W322" s="49">
        <v>2739.3720000000003</v>
      </c>
      <c r="X322" s="48"/>
      <c r="Y322" s="48">
        <v>2739.3720000000003</v>
      </c>
      <c r="Z322" s="48"/>
      <c r="AA322" s="29">
        <f t="shared" si="67"/>
        <v>751.44000000000028</v>
      </c>
      <c r="AB322" s="48">
        <f t="shared" si="68"/>
        <v>0</v>
      </c>
      <c r="AC322" s="49">
        <f t="shared" si="68"/>
        <v>751.44000000000028</v>
      </c>
      <c r="AD322" s="50">
        <f t="shared" si="68"/>
        <v>0</v>
      </c>
      <c r="AE322" s="49">
        <f t="shared" si="69"/>
        <v>0</v>
      </c>
      <c r="AF322" s="64"/>
      <c r="AG322" s="39"/>
      <c r="AH322" s="65"/>
      <c r="AI322" s="39"/>
      <c r="AJ322" s="39"/>
      <c r="AM322" s="35"/>
      <c r="AN322" s="35"/>
      <c r="AO322" s="12"/>
      <c r="AQ322" s="9"/>
    </row>
    <row r="323" spans="1:43" ht="19.899999999999999" customHeight="1" x14ac:dyDescent="0.2">
      <c r="A323" s="40"/>
      <c r="B323" s="47" t="s">
        <v>43</v>
      </c>
      <c r="C323" s="48">
        <v>1196.9884000000002</v>
      </c>
      <c r="D323" s="48"/>
      <c r="E323" s="48">
        <v>0</v>
      </c>
      <c r="F323" s="48">
        <v>0</v>
      </c>
      <c r="G323" s="49">
        <f t="shared" si="65"/>
        <v>0</v>
      </c>
      <c r="H323" s="48"/>
      <c r="I323" s="48"/>
      <c r="J323" s="48"/>
      <c r="K323" s="49"/>
      <c r="L323" s="48"/>
      <c r="M323" s="48"/>
      <c r="N323" s="48"/>
      <c r="O323" s="49">
        <f t="shared" si="66"/>
        <v>1196.9884000000002</v>
      </c>
      <c r="P323" s="48">
        <v>0</v>
      </c>
      <c r="Q323" s="48">
        <v>1196.9884000000002</v>
      </c>
      <c r="R323" s="48">
        <v>0</v>
      </c>
      <c r="S323" s="49">
        <v>0</v>
      </c>
      <c r="T323" s="48"/>
      <c r="U323" s="48"/>
      <c r="V323" s="48"/>
      <c r="W323" s="49">
        <v>0</v>
      </c>
      <c r="X323" s="48"/>
      <c r="Y323" s="48"/>
      <c r="Z323" s="48"/>
      <c r="AA323" s="29">
        <f t="shared" si="67"/>
        <v>0</v>
      </c>
      <c r="AB323" s="48">
        <f t="shared" si="68"/>
        <v>0</v>
      </c>
      <c r="AC323" s="49">
        <f t="shared" si="68"/>
        <v>0</v>
      </c>
      <c r="AD323" s="50">
        <f t="shared" si="68"/>
        <v>0</v>
      </c>
      <c r="AE323" s="49">
        <f t="shared" si="69"/>
        <v>0</v>
      </c>
      <c r="AF323" s="64"/>
      <c r="AG323" s="39"/>
      <c r="AH323" s="65"/>
      <c r="AI323" s="39"/>
      <c r="AJ323" s="39"/>
      <c r="AM323" s="35"/>
      <c r="AN323" s="35"/>
      <c r="AO323" s="12"/>
      <c r="AQ323" s="9"/>
    </row>
    <row r="324" spans="1:43" ht="19.899999999999999" customHeight="1" x14ac:dyDescent="0.2">
      <c r="A324" s="40"/>
      <c r="B324" s="47" t="s">
        <v>44</v>
      </c>
      <c r="C324" s="48">
        <v>503.99023</v>
      </c>
      <c r="D324" s="48"/>
      <c r="E324" s="48">
        <v>0</v>
      </c>
      <c r="F324" s="48">
        <v>0</v>
      </c>
      <c r="G324" s="49">
        <f t="shared" si="65"/>
        <v>0</v>
      </c>
      <c r="H324" s="48"/>
      <c r="I324" s="48"/>
      <c r="J324" s="48"/>
      <c r="K324" s="49"/>
      <c r="L324" s="48"/>
      <c r="M324" s="48"/>
      <c r="N324" s="48"/>
      <c r="O324" s="49">
        <f t="shared" si="66"/>
        <v>993.66860000000145</v>
      </c>
      <c r="P324" s="48">
        <v>0</v>
      </c>
      <c r="Q324" s="48">
        <v>993.66860000000145</v>
      </c>
      <c r="R324" s="48">
        <v>0</v>
      </c>
      <c r="S324" s="49">
        <f>T324+U324+V324</f>
        <v>0</v>
      </c>
      <c r="T324" s="48">
        <f>T320-SUM(T321:T323)</f>
        <v>0</v>
      </c>
      <c r="U324" s="48">
        <f>U320-SUM(U321:U323)</f>
        <v>0</v>
      </c>
      <c r="V324" s="48">
        <f>V320-SUM(V321:V323)</f>
        <v>0</v>
      </c>
      <c r="W324" s="49">
        <f>X324+Y324+Z324</f>
        <v>0</v>
      </c>
      <c r="X324" s="48">
        <f>X320-SUM(X321:X323)</f>
        <v>0</v>
      </c>
      <c r="Y324" s="48">
        <f>Y320-SUM(Y321:Y323)</f>
        <v>0</v>
      </c>
      <c r="Z324" s="48">
        <f>Z320-SUM(Z321:Z323)</f>
        <v>0</v>
      </c>
      <c r="AA324" s="29">
        <f t="shared" si="67"/>
        <v>0</v>
      </c>
      <c r="AB324" s="48">
        <f t="shared" si="68"/>
        <v>0</v>
      </c>
      <c r="AC324" s="49">
        <f t="shared" si="68"/>
        <v>0</v>
      </c>
      <c r="AD324" s="50">
        <f t="shared" si="68"/>
        <v>0</v>
      </c>
      <c r="AE324" s="49">
        <f t="shared" si="69"/>
        <v>0</v>
      </c>
      <c r="AF324" s="64"/>
      <c r="AG324" s="39"/>
      <c r="AH324" s="65"/>
      <c r="AI324" s="39"/>
      <c r="AJ324" s="39"/>
      <c r="AM324" s="35"/>
      <c r="AN324" s="35"/>
      <c r="AO324" s="12"/>
      <c r="AQ324" s="9"/>
    </row>
    <row r="325" spans="1:43" ht="64.900000000000006" customHeight="1" x14ac:dyDescent="0.2">
      <c r="A325" s="40">
        <v>59</v>
      </c>
      <c r="B325" s="74" t="s">
        <v>117</v>
      </c>
      <c r="C325" s="42">
        <v>5585.4798599999995</v>
      </c>
      <c r="D325" s="42">
        <f>SUM(D326:D329)</f>
        <v>0</v>
      </c>
      <c r="E325" s="42">
        <v>0</v>
      </c>
      <c r="F325" s="42">
        <v>0</v>
      </c>
      <c r="G325" s="43">
        <f t="shared" si="65"/>
        <v>0</v>
      </c>
      <c r="H325" s="42"/>
      <c r="I325" s="42"/>
      <c r="J325" s="42"/>
      <c r="K325" s="43">
        <f>L325+M325+N325</f>
        <v>0</v>
      </c>
      <c r="L325" s="54"/>
      <c r="M325" s="54"/>
      <c r="N325" s="54"/>
      <c r="O325" s="43">
        <f t="shared" si="66"/>
        <v>6125.9</v>
      </c>
      <c r="P325" s="42">
        <v>0</v>
      </c>
      <c r="Q325" s="42">
        <v>6125.9</v>
      </c>
      <c r="R325" s="42">
        <v>0</v>
      </c>
      <c r="S325" s="29">
        <f>T325+U325+V325</f>
        <v>1644.4039999999998</v>
      </c>
      <c r="T325" s="28">
        <v>0</v>
      </c>
      <c r="U325" s="28">
        <v>1644.4039999999998</v>
      </c>
      <c r="V325" s="28">
        <v>0</v>
      </c>
      <c r="W325" s="43">
        <f>X325+Y325+Z325</f>
        <v>1644.4039999999998</v>
      </c>
      <c r="X325" s="42">
        <v>0</v>
      </c>
      <c r="Y325" s="42">
        <v>1644.4039999999998</v>
      </c>
      <c r="Z325" s="42">
        <v>0</v>
      </c>
      <c r="AA325" s="29">
        <f t="shared" si="67"/>
        <v>0</v>
      </c>
      <c r="AB325" s="28">
        <f t="shared" si="68"/>
        <v>0</v>
      </c>
      <c r="AC325" s="29">
        <f t="shared" si="68"/>
        <v>0</v>
      </c>
      <c r="AD325" s="44">
        <f t="shared" si="68"/>
        <v>0</v>
      </c>
      <c r="AE325" s="43">
        <f t="shared" si="69"/>
        <v>0</v>
      </c>
      <c r="AF325" s="76"/>
      <c r="AG325" s="77"/>
      <c r="AH325" s="78"/>
      <c r="AI325" s="77"/>
      <c r="AJ325" s="77"/>
      <c r="AM325" s="35"/>
      <c r="AN325" s="35"/>
      <c r="AO325" s="12"/>
      <c r="AQ325" s="9"/>
    </row>
    <row r="326" spans="1:43" ht="19.899999999999999" customHeight="1" x14ac:dyDescent="0.2">
      <c r="A326" s="40"/>
      <c r="B326" s="47" t="s">
        <v>41</v>
      </c>
      <c r="C326" s="48">
        <v>0</v>
      </c>
      <c r="D326" s="48">
        <f>C326</f>
        <v>0</v>
      </c>
      <c r="E326" s="48">
        <v>0</v>
      </c>
      <c r="F326" s="48">
        <v>0</v>
      </c>
      <c r="G326" s="49">
        <f t="shared" si="65"/>
        <v>0</v>
      </c>
      <c r="H326" s="48"/>
      <c r="I326" s="48"/>
      <c r="J326" s="48"/>
      <c r="K326" s="49"/>
      <c r="L326" s="48"/>
      <c r="M326" s="48"/>
      <c r="N326" s="48"/>
      <c r="O326" s="49">
        <f t="shared" si="66"/>
        <v>0</v>
      </c>
      <c r="P326" s="48">
        <v>0</v>
      </c>
      <c r="Q326" s="48">
        <v>0</v>
      </c>
      <c r="R326" s="48">
        <v>0</v>
      </c>
      <c r="S326" s="49">
        <v>0</v>
      </c>
      <c r="T326" s="48"/>
      <c r="U326" s="48"/>
      <c r="V326" s="48"/>
      <c r="W326" s="49">
        <v>0</v>
      </c>
      <c r="X326" s="48"/>
      <c r="Y326" s="48"/>
      <c r="Z326" s="48"/>
      <c r="AA326" s="29">
        <f t="shared" si="67"/>
        <v>0</v>
      </c>
      <c r="AB326" s="48">
        <f t="shared" si="68"/>
        <v>0</v>
      </c>
      <c r="AC326" s="49">
        <f t="shared" si="68"/>
        <v>0</v>
      </c>
      <c r="AD326" s="50">
        <f t="shared" si="68"/>
        <v>0</v>
      </c>
      <c r="AE326" s="49">
        <f t="shared" si="69"/>
        <v>0</v>
      </c>
      <c r="AF326" s="64"/>
      <c r="AG326" s="39"/>
      <c r="AH326" s="65"/>
      <c r="AI326" s="39"/>
      <c r="AJ326" s="39"/>
      <c r="AM326" s="35"/>
      <c r="AN326" s="35"/>
      <c r="AO326" s="12"/>
      <c r="AQ326" s="9"/>
    </row>
    <row r="327" spans="1:43" ht="19.899999999999999" customHeight="1" x14ac:dyDescent="0.2">
      <c r="A327" s="40"/>
      <c r="B327" s="47" t="s">
        <v>42</v>
      </c>
      <c r="C327" s="48">
        <v>4032.22</v>
      </c>
      <c r="D327" s="48"/>
      <c r="E327" s="48">
        <v>0</v>
      </c>
      <c r="F327" s="48">
        <v>0</v>
      </c>
      <c r="G327" s="49">
        <f t="shared" si="65"/>
        <v>0</v>
      </c>
      <c r="H327" s="48"/>
      <c r="I327" s="48"/>
      <c r="J327" s="48"/>
      <c r="K327" s="49"/>
      <c r="L327" s="48"/>
      <c r="M327" s="48"/>
      <c r="N327" s="48"/>
      <c r="O327" s="49">
        <f t="shared" si="66"/>
        <v>4032.22</v>
      </c>
      <c r="P327" s="48">
        <v>0</v>
      </c>
      <c r="Q327" s="48">
        <v>4032.22</v>
      </c>
      <c r="R327" s="48">
        <v>0</v>
      </c>
      <c r="S327" s="49">
        <v>1644.4039999999998</v>
      </c>
      <c r="T327" s="48"/>
      <c r="U327" s="48">
        <v>1644.4039999999998</v>
      </c>
      <c r="V327" s="48"/>
      <c r="W327" s="49">
        <v>1644.4039999999998</v>
      </c>
      <c r="X327" s="48"/>
      <c r="Y327" s="48">
        <v>1644.4039999999998</v>
      </c>
      <c r="Z327" s="48"/>
      <c r="AA327" s="29">
        <f t="shared" si="67"/>
        <v>0</v>
      </c>
      <c r="AB327" s="48">
        <f t="shared" si="68"/>
        <v>0</v>
      </c>
      <c r="AC327" s="49">
        <f t="shared" si="68"/>
        <v>0</v>
      </c>
      <c r="AD327" s="50">
        <f t="shared" si="68"/>
        <v>0</v>
      </c>
      <c r="AE327" s="49">
        <f t="shared" si="69"/>
        <v>0</v>
      </c>
      <c r="AF327" s="64"/>
      <c r="AG327" s="39"/>
      <c r="AH327" s="65"/>
      <c r="AI327" s="39"/>
      <c r="AJ327" s="39"/>
      <c r="AM327" s="35"/>
      <c r="AN327" s="35"/>
      <c r="AO327" s="12"/>
      <c r="AQ327" s="9"/>
    </row>
    <row r="328" spans="1:43" ht="19.899999999999999" customHeight="1" x14ac:dyDescent="0.2">
      <c r="A328" s="40"/>
      <c r="B328" s="47" t="s">
        <v>43</v>
      </c>
      <c r="C328" s="48">
        <v>1065.1881600000002</v>
      </c>
      <c r="D328" s="48"/>
      <c r="E328" s="48">
        <v>0</v>
      </c>
      <c r="F328" s="48">
        <v>0</v>
      </c>
      <c r="G328" s="49">
        <f t="shared" si="65"/>
        <v>0</v>
      </c>
      <c r="H328" s="48"/>
      <c r="I328" s="48"/>
      <c r="J328" s="48"/>
      <c r="K328" s="49"/>
      <c r="L328" s="48"/>
      <c r="M328" s="48"/>
      <c r="N328" s="48"/>
      <c r="O328" s="49">
        <f t="shared" si="66"/>
        <v>1065.1881600000002</v>
      </c>
      <c r="P328" s="48">
        <v>0</v>
      </c>
      <c r="Q328" s="48">
        <v>1065.1881600000002</v>
      </c>
      <c r="R328" s="48">
        <v>0</v>
      </c>
      <c r="S328" s="49">
        <v>0</v>
      </c>
      <c r="T328" s="48"/>
      <c r="U328" s="48"/>
      <c r="V328" s="48"/>
      <c r="W328" s="49">
        <v>0</v>
      </c>
      <c r="X328" s="48"/>
      <c r="Y328" s="48"/>
      <c r="Z328" s="48"/>
      <c r="AA328" s="29">
        <f t="shared" si="67"/>
        <v>0</v>
      </c>
      <c r="AB328" s="48">
        <f t="shared" si="68"/>
        <v>0</v>
      </c>
      <c r="AC328" s="49">
        <f t="shared" si="68"/>
        <v>0</v>
      </c>
      <c r="AD328" s="50">
        <f t="shared" si="68"/>
        <v>0</v>
      </c>
      <c r="AE328" s="49">
        <f t="shared" si="69"/>
        <v>0</v>
      </c>
      <c r="AF328" s="64"/>
      <c r="AG328" s="39"/>
      <c r="AH328" s="65"/>
      <c r="AI328" s="39"/>
      <c r="AJ328" s="39"/>
      <c r="AM328" s="35"/>
      <c r="AN328" s="35"/>
      <c r="AO328" s="12"/>
      <c r="AQ328" s="9"/>
    </row>
    <row r="329" spans="1:43" ht="19.899999999999999" customHeight="1" x14ac:dyDescent="0.2">
      <c r="A329" s="40"/>
      <c r="B329" s="47" t="s">
        <v>44</v>
      </c>
      <c r="C329" s="48">
        <v>488.07169999999996</v>
      </c>
      <c r="D329" s="48"/>
      <c r="E329" s="48">
        <v>0</v>
      </c>
      <c r="F329" s="48">
        <v>0</v>
      </c>
      <c r="G329" s="49">
        <f t="shared" si="65"/>
        <v>0</v>
      </c>
      <c r="H329" s="48"/>
      <c r="I329" s="48"/>
      <c r="J329" s="48"/>
      <c r="K329" s="49"/>
      <c r="L329" s="48"/>
      <c r="M329" s="48"/>
      <c r="N329" s="48"/>
      <c r="O329" s="49">
        <f t="shared" si="66"/>
        <v>1028.4918400000001</v>
      </c>
      <c r="P329" s="48">
        <v>0</v>
      </c>
      <c r="Q329" s="48">
        <v>1028.4918400000001</v>
      </c>
      <c r="R329" s="48">
        <v>0</v>
      </c>
      <c r="S329" s="49">
        <f>T329+U329+V329</f>
        <v>0</v>
      </c>
      <c r="T329" s="48">
        <f>T325-SUM(T326:T328)</f>
        <v>0</v>
      </c>
      <c r="U329" s="48">
        <f>U325-SUM(U326:U328)</f>
        <v>0</v>
      </c>
      <c r="V329" s="48">
        <f>V325-SUM(V326:V328)</f>
        <v>0</v>
      </c>
      <c r="W329" s="49">
        <f>X329+Y329+Z329</f>
        <v>0</v>
      </c>
      <c r="X329" s="48">
        <f>X325-SUM(X326:X328)</f>
        <v>0</v>
      </c>
      <c r="Y329" s="48">
        <f>Y325-SUM(Y326:Y328)</f>
        <v>0</v>
      </c>
      <c r="Z329" s="48">
        <f>Z325-SUM(Z326:Z328)</f>
        <v>0</v>
      </c>
      <c r="AA329" s="29">
        <f t="shared" si="67"/>
        <v>0</v>
      </c>
      <c r="AB329" s="48">
        <f t="shared" si="68"/>
        <v>0</v>
      </c>
      <c r="AC329" s="49">
        <f t="shared" si="68"/>
        <v>0</v>
      </c>
      <c r="AD329" s="50">
        <f t="shared" si="68"/>
        <v>0</v>
      </c>
      <c r="AE329" s="49">
        <f t="shared" si="69"/>
        <v>0</v>
      </c>
      <c r="AF329" s="64"/>
      <c r="AG329" s="39"/>
      <c r="AH329" s="65"/>
      <c r="AI329" s="39"/>
      <c r="AJ329" s="39"/>
      <c r="AM329" s="35"/>
      <c r="AN329" s="35"/>
      <c r="AO329" s="12"/>
      <c r="AQ329" s="9"/>
    </row>
    <row r="330" spans="1:43" ht="59.45" customHeight="1" x14ac:dyDescent="0.2">
      <c r="A330" s="40">
        <v>60</v>
      </c>
      <c r="B330" s="74" t="s">
        <v>118</v>
      </c>
      <c r="C330" s="42">
        <v>5508.2988599999999</v>
      </c>
      <c r="D330" s="42">
        <f>SUM(D331:D334)</f>
        <v>0</v>
      </c>
      <c r="E330" s="42">
        <v>0</v>
      </c>
      <c r="F330" s="42">
        <v>0</v>
      </c>
      <c r="G330" s="43">
        <f t="shared" si="65"/>
        <v>0</v>
      </c>
      <c r="H330" s="42"/>
      <c r="I330" s="42"/>
      <c r="J330" s="42"/>
      <c r="K330" s="43">
        <f>L330+M330+N330</f>
        <v>0</v>
      </c>
      <c r="L330" s="54"/>
      <c r="M330" s="54"/>
      <c r="N330" s="54"/>
      <c r="O330" s="43">
        <f t="shared" si="66"/>
        <v>6125.9</v>
      </c>
      <c r="P330" s="42">
        <v>0</v>
      </c>
      <c r="Q330" s="42">
        <v>6125.9</v>
      </c>
      <c r="R330" s="42">
        <v>0</v>
      </c>
      <c r="S330" s="29">
        <f>T330+U330+V330</f>
        <v>1394.4780000000001</v>
      </c>
      <c r="T330" s="28">
        <v>0</v>
      </c>
      <c r="U330" s="28">
        <v>1394.4780000000001</v>
      </c>
      <c r="V330" s="28">
        <v>0</v>
      </c>
      <c r="W330" s="43">
        <f>X330+Y330+Z330</f>
        <v>1394.4780000000001</v>
      </c>
      <c r="X330" s="42">
        <v>0</v>
      </c>
      <c r="Y330" s="42">
        <v>1394.4780000000001</v>
      </c>
      <c r="Z330" s="42">
        <v>0</v>
      </c>
      <c r="AA330" s="29">
        <f t="shared" si="67"/>
        <v>0</v>
      </c>
      <c r="AB330" s="28">
        <f t="shared" si="68"/>
        <v>0</v>
      </c>
      <c r="AC330" s="29">
        <f t="shared" si="68"/>
        <v>0</v>
      </c>
      <c r="AD330" s="44">
        <f t="shared" si="68"/>
        <v>0</v>
      </c>
      <c r="AE330" s="43">
        <f t="shared" si="69"/>
        <v>0</v>
      </c>
      <c r="AF330" s="76"/>
      <c r="AG330" s="77"/>
      <c r="AH330" s="78"/>
      <c r="AI330" s="77"/>
      <c r="AJ330" s="77"/>
      <c r="AM330" s="35"/>
      <c r="AN330" s="35"/>
      <c r="AO330" s="12"/>
      <c r="AQ330" s="9"/>
    </row>
    <row r="331" spans="1:43" ht="19.899999999999999" customHeight="1" x14ac:dyDescent="0.2">
      <c r="A331" s="40"/>
      <c r="B331" s="47" t="s">
        <v>41</v>
      </c>
      <c r="C331" s="48">
        <v>0</v>
      </c>
      <c r="D331" s="48">
        <f>C331</f>
        <v>0</v>
      </c>
      <c r="E331" s="48">
        <v>0</v>
      </c>
      <c r="F331" s="48">
        <v>0</v>
      </c>
      <c r="G331" s="49">
        <f t="shared" si="65"/>
        <v>0</v>
      </c>
      <c r="H331" s="48"/>
      <c r="I331" s="48"/>
      <c r="J331" s="48"/>
      <c r="K331" s="49"/>
      <c r="L331" s="48"/>
      <c r="M331" s="48"/>
      <c r="N331" s="48"/>
      <c r="O331" s="49">
        <f t="shared" si="66"/>
        <v>0</v>
      </c>
      <c r="P331" s="48">
        <v>0</v>
      </c>
      <c r="Q331" s="48">
        <v>0</v>
      </c>
      <c r="R331" s="48">
        <v>0</v>
      </c>
      <c r="S331" s="49">
        <v>0</v>
      </c>
      <c r="T331" s="48"/>
      <c r="U331" s="48"/>
      <c r="V331" s="48"/>
      <c r="W331" s="49">
        <v>0</v>
      </c>
      <c r="X331" s="48"/>
      <c r="Y331" s="48"/>
      <c r="Z331" s="48"/>
      <c r="AA331" s="29">
        <f t="shared" si="67"/>
        <v>0</v>
      </c>
      <c r="AB331" s="48">
        <f t="shared" si="68"/>
        <v>0</v>
      </c>
      <c r="AC331" s="49">
        <f t="shared" si="68"/>
        <v>0</v>
      </c>
      <c r="AD331" s="50">
        <f t="shared" si="68"/>
        <v>0</v>
      </c>
      <c r="AE331" s="49">
        <f t="shared" si="69"/>
        <v>0</v>
      </c>
      <c r="AF331" s="64"/>
      <c r="AG331" s="39"/>
      <c r="AH331" s="65"/>
      <c r="AI331" s="39"/>
      <c r="AJ331" s="39"/>
      <c r="AM331" s="35"/>
      <c r="AN331" s="35"/>
      <c r="AO331" s="12"/>
      <c r="AQ331" s="9"/>
    </row>
    <row r="332" spans="1:43" ht="19.899999999999999" customHeight="1" x14ac:dyDescent="0.2">
      <c r="A332" s="40"/>
      <c r="B332" s="47" t="s">
        <v>42</v>
      </c>
      <c r="C332" s="48">
        <v>4032.22</v>
      </c>
      <c r="D332" s="48"/>
      <c r="E332" s="48">
        <v>0</v>
      </c>
      <c r="F332" s="48">
        <v>0</v>
      </c>
      <c r="G332" s="49">
        <f t="shared" si="65"/>
        <v>0</v>
      </c>
      <c r="H332" s="48"/>
      <c r="I332" s="48"/>
      <c r="J332" s="48"/>
      <c r="K332" s="49"/>
      <c r="L332" s="48"/>
      <c r="M332" s="48"/>
      <c r="N332" s="48"/>
      <c r="O332" s="49">
        <f t="shared" si="66"/>
        <v>4032.22</v>
      </c>
      <c r="P332" s="48">
        <v>0</v>
      </c>
      <c r="Q332" s="48">
        <v>4032.22</v>
      </c>
      <c r="R332" s="48">
        <v>0</v>
      </c>
      <c r="S332" s="49">
        <v>1394.4780000000001</v>
      </c>
      <c r="T332" s="48"/>
      <c r="U332" s="48">
        <v>1394.4780000000001</v>
      </c>
      <c r="V332" s="48"/>
      <c r="W332" s="49">
        <v>1394.4780000000001</v>
      </c>
      <c r="X332" s="48"/>
      <c r="Y332" s="48">
        <v>1394.4780000000001</v>
      </c>
      <c r="Z332" s="48"/>
      <c r="AA332" s="29">
        <f t="shared" si="67"/>
        <v>0</v>
      </c>
      <c r="AB332" s="48">
        <f t="shared" ref="AB332:AD363" si="70">X332+H332-L332-(T332-AF332)</f>
        <v>0</v>
      </c>
      <c r="AC332" s="49">
        <f t="shared" si="70"/>
        <v>0</v>
      </c>
      <c r="AD332" s="50">
        <f t="shared" si="70"/>
        <v>0</v>
      </c>
      <c r="AE332" s="49">
        <f t="shared" si="69"/>
        <v>0</v>
      </c>
      <c r="AF332" s="64"/>
      <c r="AG332" s="39"/>
      <c r="AH332" s="65"/>
      <c r="AI332" s="39"/>
      <c r="AJ332" s="39"/>
      <c r="AM332" s="35"/>
      <c r="AN332" s="35"/>
      <c r="AO332" s="12"/>
      <c r="AQ332" s="9"/>
    </row>
    <row r="333" spans="1:43" ht="19.899999999999999" customHeight="1" x14ac:dyDescent="0.2">
      <c r="A333" s="40"/>
      <c r="B333" s="47" t="s">
        <v>43</v>
      </c>
      <c r="C333" s="48">
        <v>1065.1881600000002</v>
      </c>
      <c r="D333" s="48"/>
      <c r="E333" s="48">
        <v>0</v>
      </c>
      <c r="F333" s="48">
        <v>0</v>
      </c>
      <c r="G333" s="49">
        <f t="shared" si="65"/>
        <v>0</v>
      </c>
      <c r="H333" s="48"/>
      <c r="I333" s="48"/>
      <c r="J333" s="48"/>
      <c r="K333" s="49"/>
      <c r="L333" s="48"/>
      <c r="M333" s="48"/>
      <c r="N333" s="48"/>
      <c r="O333" s="49">
        <f t="shared" si="66"/>
        <v>1065.1881600000002</v>
      </c>
      <c r="P333" s="48">
        <v>0</v>
      </c>
      <c r="Q333" s="48">
        <v>1065.1881600000002</v>
      </c>
      <c r="R333" s="48">
        <v>0</v>
      </c>
      <c r="S333" s="49">
        <v>0</v>
      </c>
      <c r="T333" s="48"/>
      <c r="U333" s="48"/>
      <c r="V333" s="48"/>
      <c r="W333" s="49">
        <v>0</v>
      </c>
      <c r="X333" s="48"/>
      <c r="Y333" s="48"/>
      <c r="Z333" s="48"/>
      <c r="AA333" s="29">
        <f t="shared" si="67"/>
        <v>0</v>
      </c>
      <c r="AB333" s="48">
        <f t="shared" si="70"/>
        <v>0</v>
      </c>
      <c r="AC333" s="49">
        <f t="shared" si="70"/>
        <v>0</v>
      </c>
      <c r="AD333" s="50">
        <f t="shared" si="70"/>
        <v>0</v>
      </c>
      <c r="AE333" s="49">
        <f t="shared" si="69"/>
        <v>0</v>
      </c>
      <c r="AF333" s="64"/>
      <c r="AG333" s="39"/>
      <c r="AH333" s="65"/>
      <c r="AI333" s="39"/>
      <c r="AJ333" s="39"/>
      <c r="AM333" s="35"/>
      <c r="AN333" s="35"/>
      <c r="AO333" s="12"/>
      <c r="AQ333" s="9"/>
    </row>
    <row r="334" spans="1:43" ht="19.899999999999999" customHeight="1" x14ac:dyDescent="0.2">
      <c r="A334" s="40"/>
      <c r="B334" s="47" t="s">
        <v>44</v>
      </c>
      <c r="C334" s="48">
        <v>410.89069999999998</v>
      </c>
      <c r="D334" s="48"/>
      <c r="E334" s="48">
        <v>0</v>
      </c>
      <c r="F334" s="48">
        <v>0</v>
      </c>
      <c r="G334" s="49">
        <f t="shared" si="65"/>
        <v>0</v>
      </c>
      <c r="H334" s="48"/>
      <c r="I334" s="48"/>
      <c r="J334" s="48"/>
      <c r="K334" s="49"/>
      <c r="L334" s="48"/>
      <c r="M334" s="48"/>
      <c r="N334" s="48"/>
      <c r="O334" s="49">
        <f t="shared" si="66"/>
        <v>1028.4918399999997</v>
      </c>
      <c r="P334" s="48">
        <v>0</v>
      </c>
      <c r="Q334" s="48">
        <v>1028.4918399999997</v>
      </c>
      <c r="R334" s="48">
        <v>0</v>
      </c>
      <c r="S334" s="49">
        <f>T334+U334+V334</f>
        <v>0</v>
      </c>
      <c r="T334" s="48">
        <f>T330-SUM(T331:T333)</f>
        <v>0</v>
      </c>
      <c r="U334" s="48">
        <f>U330-SUM(U331:U333)</f>
        <v>0</v>
      </c>
      <c r="V334" s="48">
        <f>V330-SUM(V331:V333)</f>
        <v>0</v>
      </c>
      <c r="W334" s="49">
        <f>X334+Y334+Z334</f>
        <v>0</v>
      </c>
      <c r="X334" s="48">
        <f>X330-SUM(X331:X333)</f>
        <v>0</v>
      </c>
      <c r="Y334" s="48">
        <f>Y330-SUM(Y331:Y333)</f>
        <v>0</v>
      </c>
      <c r="Z334" s="48">
        <f>Z330-SUM(Z331:Z333)</f>
        <v>0</v>
      </c>
      <c r="AA334" s="29">
        <f t="shared" si="67"/>
        <v>0</v>
      </c>
      <c r="AB334" s="48">
        <f t="shared" si="70"/>
        <v>0</v>
      </c>
      <c r="AC334" s="49">
        <f t="shared" si="70"/>
        <v>0</v>
      </c>
      <c r="AD334" s="50">
        <f t="shared" si="70"/>
        <v>0</v>
      </c>
      <c r="AE334" s="49">
        <f t="shared" si="69"/>
        <v>0</v>
      </c>
      <c r="AF334" s="64"/>
      <c r="AG334" s="39"/>
      <c r="AH334" s="65"/>
      <c r="AI334" s="39"/>
      <c r="AJ334" s="39"/>
      <c r="AM334" s="35"/>
      <c r="AN334" s="35"/>
      <c r="AO334" s="12"/>
      <c r="AQ334" s="9"/>
    </row>
    <row r="335" spans="1:43" ht="54" x14ac:dyDescent="0.2">
      <c r="A335" s="40">
        <v>61</v>
      </c>
      <c r="B335" s="74" t="s">
        <v>119</v>
      </c>
      <c r="C335" s="42">
        <v>8399.9375299999974</v>
      </c>
      <c r="D335" s="42">
        <f>SUM(D336:D339)</f>
        <v>0</v>
      </c>
      <c r="E335" s="42">
        <v>0</v>
      </c>
      <c r="F335" s="42">
        <v>0</v>
      </c>
      <c r="G335" s="43">
        <f t="shared" si="65"/>
        <v>0</v>
      </c>
      <c r="H335" s="42"/>
      <c r="I335" s="42"/>
      <c r="J335" s="42"/>
      <c r="K335" s="43">
        <f>L335+M335+N335</f>
        <v>0</v>
      </c>
      <c r="L335" s="54"/>
      <c r="M335" s="54"/>
      <c r="N335" s="54"/>
      <c r="O335" s="43">
        <f t="shared" si="66"/>
        <v>8867.5</v>
      </c>
      <c r="P335" s="42">
        <v>0</v>
      </c>
      <c r="Q335" s="42">
        <v>8867.5</v>
      </c>
      <c r="R335" s="42">
        <v>0</v>
      </c>
      <c r="S335" s="29">
        <f>T335+U335+V335</f>
        <v>2196.2557700000002</v>
      </c>
      <c r="T335" s="28">
        <v>0</v>
      </c>
      <c r="U335" s="28">
        <v>2196.2557700000002</v>
      </c>
      <c r="V335" s="28">
        <v>0</v>
      </c>
      <c r="W335" s="43">
        <f>X335+Y335+Z335</f>
        <v>3008.085</v>
      </c>
      <c r="X335" s="42">
        <v>0</v>
      </c>
      <c r="Y335" s="42">
        <v>3008.085</v>
      </c>
      <c r="Z335" s="42">
        <v>0</v>
      </c>
      <c r="AA335" s="29">
        <f t="shared" si="67"/>
        <v>818.62899999999991</v>
      </c>
      <c r="AB335" s="28">
        <f t="shared" si="70"/>
        <v>0</v>
      </c>
      <c r="AC335" s="29">
        <f t="shared" si="70"/>
        <v>818.62899999999991</v>
      </c>
      <c r="AD335" s="44">
        <f t="shared" si="70"/>
        <v>0</v>
      </c>
      <c r="AE335" s="43">
        <f t="shared" si="69"/>
        <v>6.7997699999999996</v>
      </c>
      <c r="AF335" s="42">
        <f>SUM(AF336:AF339)</f>
        <v>0</v>
      </c>
      <c r="AG335" s="42">
        <f>SUM(AG336:AG339)</f>
        <v>6.7997699999999996</v>
      </c>
      <c r="AH335" s="42">
        <f>SUM(AH336:AH339)</f>
        <v>0</v>
      </c>
      <c r="AI335" s="77"/>
      <c r="AJ335" s="77"/>
      <c r="AM335" s="35"/>
      <c r="AN335" s="35"/>
      <c r="AO335" s="12"/>
      <c r="AQ335" s="9"/>
    </row>
    <row r="336" spans="1:43" ht="19.899999999999999" customHeight="1" x14ac:dyDescent="0.2">
      <c r="A336" s="40"/>
      <c r="B336" s="47" t="s">
        <v>41</v>
      </c>
      <c r="C336" s="48">
        <v>0</v>
      </c>
      <c r="D336" s="48">
        <f>C336</f>
        <v>0</v>
      </c>
      <c r="E336" s="48">
        <v>0</v>
      </c>
      <c r="F336" s="48">
        <v>0</v>
      </c>
      <c r="G336" s="49">
        <f t="shared" si="65"/>
        <v>0</v>
      </c>
      <c r="H336" s="48"/>
      <c r="I336" s="48"/>
      <c r="J336" s="48"/>
      <c r="K336" s="49"/>
      <c r="L336" s="48"/>
      <c r="M336" s="48"/>
      <c r="N336" s="48"/>
      <c r="O336" s="49">
        <f t="shared" si="66"/>
        <v>0</v>
      </c>
      <c r="P336" s="48">
        <v>0</v>
      </c>
      <c r="Q336" s="48">
        <v>0</v>
      </c>
      <c r="R336" s="48">
        <v>0</v>
      </c>
      <c r="S336" s="49">
        <v>0</v>
      </c>
      <c r="T336" s="48"/>
      <c r="U336" s="48"/>
      <c r="V336" s="48"/>
      <c r="W336" s="49">
        <v>0</v>
      </c>
      <c r="X336" s="48"/>
      <c r="Y336" s="48"/>
      <c r="Z336" s="48"/>
      <c r="AA336" s="29">
        <f t="shared" si="67"/>
        <v>0</v>
      </c>
      <c r="AB336" s="48">
        <f t="shared" si="70"/>
        <v>0</v>
      </c>
      <c r="AC336" s="49">
        <f t="shared" si="70"/>
        <v>0</v>
      </c>
      <c r="AD336" s="50">
        <f t="shared" si="70"/>
        <v>0</v>
      </c>
      <c r="AE336" s="49">
        <f t="shared" si="69"/>
        <v>0</v>
      </c>
      <c r="AF336" s="64"/>
      <c r="AG336" s="39"/>
      <c r="AH336" s="65"/>
      <c r="AI336" s="39"/>
      <c r="AJ336" s="39"/>
      <c r="AM336" s="35"/>
      <c r="AN336" s="35"/>
      <c r="AO336" s="12"/>
      <c r="AQ336" s="9"/>
    </row>
    <row r="337" spans="1:43" ht="19.899999999999999" customHeight="1" x14ac:dyDescent="0.2">
      <c r="A337" s="40"/>
      <c r="B337" s="47" t="s">
        <v>42</v>
      </c>
      <c r="C337" s="48">
        <v>6676.8429999999998</v>
      </c>
      <c r="D337" s="48"/>
      <c r="E337" s="48">
        <v>0</v>
      </c>
      <c r="F337" s="48">
        <v>0</v>
      </c>
      <c r="G337" s="49">
        <f t="shared" si="65"/>
        <v>0</v>
      </c>
      <c r="H337" s="48"/>
      <c r="I337" s="48"/>
      <c r="J337" s="48"/>
      <c r="K337" s="49"/>
      <c r="L337" s="48"/>
      <c r="M337" s="48"/>
      <c r="N337" s="48"/>
      <c r="O337" s="49">
        <f t="shared" si="66"/>
        <v>6676.8429999999998</v>
      </c>
      <c r="P337" s="48">
        <v>0</v>
      </c>
      <c r="Q337" s="48">
        <v>6676.8429999999998</v>
      </c>
      <c r="R337" s="48">
        <v>0</v>
      </c>
      <c r="S337" s="49">
        <v>2189.4560000000001</v>
      </c>
      <c r="T337" s="48"/>
      <c r="U337" s="48">
        <v>2189.4560000000001</v>
      </c>
      <c r="V337" s="48"/>
      <c r="W337" s="49">
        <v>3008.085</v>
      </c>
      <c r="X337" s="48"/>
      <c r="Y337" s="48">
        <v>3008.085</v>
      </c>
      <c r="Z337" s="48"/>
      <c r="AA337" s="29">
        <f t="shared" si="67"/>
        <v>818.62899999999991</v>
      </c>
      <c r="AB337" s="48">
        <f t="shared" si="70"/>
        <v>0</v>
      </c>
      <c r="AC337" s="49">
        <f t="shared" si="70"/>
        <v>818.62899999999991</v>
      </c>
      <c r="AD337" s="50">
        <f t="shared" si="70"/>
        <v>0</v>
      </c>
      <c r="AE337" s="49">
        <f t="shared" si="69"/>
        <v>0</v>
      </c>
      <c r="AF337" s="64"/>
      <c r="AG337" s="39"/>
      <c r="AH337" s="65"/>
      <c r="AI337" s="39"/>
      <c r="AJ337" s="39"/>
      <c r="AM337" s="35"/>
      <c r="AN337" s="35"/>
      <c r="AO337" s="12"/>
      <c r="AQ337" s="9"/>
    </row>
    <row r="338" spans="1:43" ht="19.899999999999999" customHeight="1" x14ac:dyDescent="0.2">
      <c r="A338" s="40"/>
      <c r="B338" s="47" t="s">
        <v>43</v>
      </c>
      <c r="C338" s="48">
        <v>1196.9884100000002</v>
      </c>
      <c r="D338" s="48"/>
      <c r="E338" s="48">
        <v>0</v>
      </c>
      <c r="F338" s="48">
        <v>0</v>
      </c>
      <c r="G338" s="49">
        <f t="shared" si="65"/>
        <v>0</v>
      </c>
      <c r="H338" s="48"/>
      <c r="I338" s="48"/>
      <c r="J338" s="48"/>
      <c r="K338" s="49"/>
      <c r="L338" s="48"/>
      <c r="M338" s="48"/>
      <c r="N338" s="48"/>
      <c r="O338" s="49">
        <f t="shared" si="66"/>
        <v>1196.9884100000002</v>
      </c>
      <c r="P338" s="48">
        <v>0</v>
      </c>
      <c r="Q338" s="48">
        <v>1196.9884100000002</v>
      </c>
      <c r="R338" s="48">
        <v>0</v>
      </c>
      <c r="S338" s="49">
        <v>0</v>
      </c>
      <c r="T338" s="48"/>
      <c r="U338" s="48"/>
      <c r="V338" s="48"/>
      <c r="W338" s="49">
        <v>0</v>
      </c>
      <c r="X338" s="48"/>
      <c r="Y338" s="48"/>
      <c r="Z338" s="48"/>
      <c r="AA338" s="29">
        <f t="shared" si="67"/>
        <v>0</v>
      </c>
      <c r="AB338" s="48">
        <f t="shared" si="70"/>
        <v>0</v>
      </c>
      <c r="AC338" s="49">
        <f t="shared" si="70"/>
        <v>0</v>
      </c>
      <c r="AD338" s="50">
        <f t="shared" si="70"/>
        <v>0</v>
      </c>
      <c r="AE338" s="49">
        <f t="shared" si="69"/>
        <v>0</v>
      </c>
      <c r="AF338" s="64"/>
      <c r="AG338" s="39"/>
      <c r="AH338" s="65"/>
      <c r="AI338" s="39"/>
      <c r="AJ338" s="39"/>
      <c r="AM338" s="35"/>
      <c r="AN338" s="35"/>
      <c r="AO338" s="12"/>
      <c r="AQ338" s="9"/>
    </row>
    <row r="339" spans="1:43" ht="19.899999999999999" customHeight="1" x14ac:dyDescent="0.2">
      <c r="A339" s="40"/>
      <c r="B339" s="47" t="s">
        <v>44</v>
      </c>
      <c r="C339" s="48">
        <v>526.10612000000003</v>
      </c>
      <c r="D339" s="48"/>
      <c r="E339" s="48">
        <v>0</v>
      </c>
      <c r="F339" s="48">
        <v>0</v>
      </c>
      <c r="G339" s="49">
        <f t="shared" si="65"/>
        <v>0</v>
      </c>
      <c r="H339" s="48"/>
      <c r="I339" s="48"/>
      <c r="J339" s="48"/>
      <c r="K339" s="49"/>
      <c r="L339" s="48"/>
      <c r="M339" s="48"/>
      <c r="N339" s="48"/>
      <c r="O339" s="49">
        <f t="shared" si="66"/>
        <v>993.66859000000261</v>
      </c>
      <c r="P339" s="48">
        <v>0</v>
      </c>
      <c r="Q339" s="48">
        <v>993.66859000000261</v>
      </c>
      <c r="R339" s="48">
        <v>0</v>
      </c>
      <c r="S339" s="49">
        <f>T339+U339+V339</f>
        <v>6.7997700000000805</v>
      </c>
      <c r="T339" s="48">
        <f>T335-SUM(T336:T338)</f>
        <v>0</v>
      </c>
      <c r="U339" s="48">
        <f>U335-SUM(U336:U338)</f>
        <v>6.7997700000000805</v>
      </c>
      <c r="V339" s="48">
        <f>V335-SUM(V336:V338)</f>
        <v>0</v>
      </c>
      <c r="W339" s="49">
        <f>X339+Y339+Z339</f>
        <v>0</v>
      </c>
      <c r="X339" s="48">
        <f>X335-SUM(X336:X338)</f>
        <v>0</v>
      </c>
      <c r="Y339" s="48">
        <f>Y335-SUM(Y336:Y338)</f>
        <v>0</v>
      </c>
      <c r="Z339" s="48">
        <f>Z335-SUM(Z336:Z338)</f>
        <v>0</v>
      </c>
      <c r="AA339" s="29">
        <f t="shared" si="67"/>
        <v>-8.0824236192711396E-14</v>
      </c>
      <c r="AB339" s="48">
        <f t="shared" si="70"/>
        <v>0</v>
      </c>
      <c r="AC339" s="49">
        <f t="shared" si="70"/>
        <v>-8.0824236192711396E-14</v>
      </c>
      <c r="AD339" s="50">
        <f t="shared" si="70"/>
        <v>0</v>
      </c>
      <c r="AE339" s="49">
        <f t="shared" si="69"/>
        <v>6.7997699999999996</v>
      </c>
      <c r="AF339" s="64"/>
      <c r="AG339" s="49">
        <v>6.7997699999999996</v>
      </c>
      <c r="AH339" s="65"/>
      <c r="AI339" s="39"/>
      <c r="AJ339" s="39"/>
      <c r="AM339" s="35"/>
      <c r="AN339" s="35"/>
      <c r="AO339" s="12"/>
      <c r="AQ339" s="9"/>
    </row>
    <row r="340" spans="1:43" ht="59.45" customHeight="1" x14ac:dyDescent="0.2">
      <c r="A340" s="40">
        <v>62</v>
      </c>
      <c r="B340" s="74" t="s">
        <v>120</v>
      </c>
      <c r="C340" s="42">
        <v>5469.2893799999993</v>
      </c>
      <c r="D340" s="42">
        <f>SUM(D341:D344)</f>
        <v>0</v>
      </c>
      <c r="E340" s="42">
        <v>0</v>
      </c>
      <c r="F340" s="42">
        <v>0</v>
      </c>
      <c r="G340" s="43">
        <f t="shared" si="65"/>
        <v>0</v>
      </c>
      <c r="H340" s="42"/>
      <c r="I340" s="42"/>
      <c r="J340" s="42"/>
      <c r="K340" s="43">
        <f>L340+M340+N340</f>
        <v>0</v>
      </c>
      <c r="L340" s="54"/>
      <c r="M340" s="54"/>
      <c r="N340" s="54"/>
      <c r="O340" s="43">
        <f t="shared" si="66"/>
        <v>6200</v>
      </c>
      <c r="P340" s="42">
        <v>0</v>
      </c>
      <c r="Q340" s="42">
        <v>6200</v>
      </c>
      <c r="R340" s="42">
        <v>0</v>
      </c>
      <c r="S340" s="29">
        <f>T340+U340+V340</f>
        <v>2001.663</v>
      </c>
      <c r="T340" s="28">
        <v>0</v>
      </c>
      <c r="U340" s="28">
        <v>2001.663</v>
      </c>
      <c r="V340" s="28">
        <v>0</v>
      </c>
      <c r="W340" s="43">
        <f>X340+Y340+Z340</f>
        <v>2146.3224200000004</v>
      </c>
      <c r="X340" s="42">
        <v>0</v>
      </c>
      <c r="Y340" s="42">
        <v>2146.3224200000004</v>
      </c>
      <c r="Z340" s="42">
        <v>0</v>
      </c>
      <c r="AA340" s="29">
        <f t="shared" si="67"/>
        <v>144.65942000000041</v>
      </c>
      <c r="AB340" s="28">
        <f t="shared" si="70"/>
        <v>0</v>
      </c>
      <c r="AC340" s="29">
        <f t="shared" si="70"/>
        <v>144.65942000000041</v>
      </c>
      <c r="AD340" s="44">
        <f t="shared" si="70"/>
        <v>0</v>
      </c>
      <c r="AE340" s="43">
        <f t="shared" si="69"/>
        <v>0</v>
      </c>
      <c r="AF340" s="76"/>
      <c r="AG340" s="77"/>
      <c r="AH340" s="78"/>
      <c r="AI340" s="77"/>
      <c r="AJ340" s="77"/>
      <c r="AM340" s="35"/>
      <c r="AN340" s="35"/>
      <c r="AO340" s="12"/>
      <c r="AQ340" s="9"/>
    </row>
    <row r="341" spans="1:43" ht="19.899999999999999" customHeight="1" x14ac:dyDescent="0.2">
      <c r="A341" s="40"/>
      <c r="B341" s="47" t="s">
        <v>41</v>
      </c>
      <c r="C341" s="48">
        <v>0</v>
      </c>
      <c r="D341" s="48">
        <f>C341</f>
        <v>0</v>
      </c>
      <c r="E341" s="48">
        <v>0</v>
      </c>
      <c r="F341" s="48">
        <v>0</v>
      </c>
      <c r="G341" s="49">
        <f t="shared" si="65"/>
        <v>0</v>
      </c>
      <c r="H341" s="48"/>
      <c r="I341" s="48"/>
      <c r="J341" s="48"/>
      <c r="K341" s="49"/>
      <c r="L341" s="48"/>
      <c r="M341" s="48"/>
      <c r="N341" s="48"/>
      <c r="O341" s="49">
        <f t="shared" si="66"/>
        <v>0</v>
      </c>
      <c r="P341" s="48">
        <v>0</v>
      </c>
      <c r="Q341" s="48">
        <v>0</v>
      </c>
      <c r="R341" s="48">
        <v>0</v>
      </c>
      <c r="S341" s="49">
        <v>0</v>
      </c>
      <c r="T341" s="48"/>
      <c r="U341" s="48"/>
      <c r="V341" s="48"/>
      <c r="W341" s="49">
        <v>0</v>
      </c>
      <c r="X341" s="48"/>
      <c r="Y341" s="48"/>
      <c r="Z341" s="48"/>
      <c r="AA341" s="29">
        <f t="shared" si="67"/>
        <v>0</v>
      </c>
      <c r="AB341" s="48">
        <f t="shared" si="70"/>
        <v>0</v>
      </c>
      <c r="AC341" s="49">
        <f t="shared" si="70"/>
        <v>0</v>
      </c>
      <c r="AD341" s="50">
        <f t="shared" si="70"/>
        <v>0</v>
      </c>
      <c r="AE341" s="49">
        <f t="shared" si="69"/>
        <v>0</v>
      </c>
      <c r="AF341" s="64"/>
      <c r="AG341" s="39"/>
      <c r="AH341" s="65"/>
      <c r="AI341" s="39"/>
      <c r="AJ341" s="39"/>
      <c r="AM341" s="35"/>
      <c r="AN341" s="35"/>
      <c r="AO341" s="12"/>
      <c r="AQ341" s="9"/>
    </row>
    <row r="342" spans="1:43" ht="19.899999999999999" customHeight="1" x14ac:dyDescent="0.2">
      <c r="A342" s="40"/>
      <c r="B342" s="47" t="s">
        <v>42</v>
      </c>
      <c r="C342" s="48">
        <v>4009.84</v>
      </c>
      <c r="D342" s="48"/>
      <c r="E342" s="48">
        <v>0</v>
      </c>
      <c r="F342" s="48">
        <v>0</v>
      </c>
      <c r="G342" s="49">
        <f t="shared" si="65"/>
        <v>0</v>
      </c>
      <c r="H342" s="48"/>
      <c r="I342" s="48"/>
      <c r="J342" s="48"/>
      <c r="K342" s="49"/>
      <c r="L342" s="48"/>
      <c r="M342" s="48"/>
      <c r="N342" s="48"/>
      <c r="O342" s="49">
        <f t="shared" si="66"/>
        <v>4009.84</v>
      </c>
      <c r="P342" s="48">
        <v>0</v>
      </c>
      <c r="Q342" s="48">
        <v>4009.84</v>
      </c>
      <c r="R342" s="48">
        <v>0</v>
      </c>
      <c r="S342" s="49">
        <v>2001.663</v>
      </c>
      <c r="T342" s="48"/>
      <c r="U342" s="48">
        <v>2001.663</v>
      </c>
      <c r="V342" s="48"/>
      <c r="W342" s="49">
        <v>2001.663</v>
      </c>
      <c r="X342" s="48"/>
      <c r="Y342" s="48">
        <v>2001.663</v>
      </c>
      <c r="Z342" s="48"/>
      <c r="AA342" s="29">
        <f t="shared" si="67"/>
        <v>0</v>
      </c>
      <c r="AB342" s="48">
        <f t="shared" si="70"/>
        <v>0</v>
      </c>
      <c r="AC342" s="49">
        <f t="shared" si="70"/>
        <v>0</v>
      </c>
      <c r="AD342" s="50">
        <f t="shared" si="70"/>
        <v>0</v>
      </c>
      <c r="AE342" s="49">
        <f t="shared" si="69"/>
        <v>0</v>
      </c>
      <c r="AF342" s="64"/>
      <c r="AG342" s="39"/>
      <c r="AH342" s="65"/>
      <c r="AI342" s="39"/>
      <c r="AJ342" s="39"/>
      <c r="AM342" s="35"/>
      <c r="AN342" s="35"/>
      <c r="AO342" s="12"/>
      <c r="AQ342" s="9"/>
    </row>
    <row r="343" spans="1:43" ht="19.899999999999999" customHeight="1" x14ac:dyDescent="0.2">
      <c r="A343" s="40"/>
      <c r="B343" s="47" t="s">
        <v>43</v>
      </c>
      <c r="C343" s="48">
        <v>1069.7063300000002</v>
      </c>
      <c r="D343" s="48"/>
      <c r="E343" s="48">
        <v>0</v>
      </c>
      <c r="F343" s="48">
        <v>0</v>
      </c>
      <c r="G343" s="49">
        <f t="shared" si="65"/>
        <v>0</v>
      </c>
      <c r="H343" s="48"/>
      <c r="I343" s="48"/>
      <c r="J343" s="48"/>
      <c r="K343" s="49"/>
      <c r="L343" s="48"/>
      <c r="M343" s="48"/>
      <c r="N343" s="48"/>
      <c r="O343" s="49">
        <f t="shared" si="66"/>
        <v>1167.6609000000001</v>
      </c>
      <c r="P343" s="48">
        <v>0</v>
      </c>
      <c r="Q343" s="48">
        <v>1167.6609000000001</v>
      </c>
      <c r="R343" s="48">
        <v>0</v>
      </c>
      <c r="S343" s="49">
        <v>0</v>
      </c>
      <c r="T343" s="48"/>
      <c r="U343" s="48"/>
      <c r="V343" s="48"/>
      <c r="W343" s="49">
        <v>0</v>
      </c>
      <c r="X343" s="48"/>
      <c r="Y343" s="48"/>
      <c r="Z343" s="48"/>
      <c r="AA343" s="29">
        <f t="shared" si="67"/>
        <v>0</v>
      </c>
      <c r="AB343" s="48">
        <f t="shared" si="70"/>
        <v>0</v>
      </c>
      <c r="AC343" s="49">
        <f t="shared" si="70"/>
        <v>0</v>
      </c>
      <c r="AD343" s="50">
        <f t="shared" si="70"/>
        <v>0</v>
      </c>
      <c r="AE343" s="49">
        <f t="shared" si="69"/>
        <v>0</v>
      </c>
      <c r="AF343" s="64"/>
      <c r="AG343" s="39"/>
      <c r="AH343" s="65"/>
      <c r="AI343" s="39"/>
      <c r="AJ343" s="39"/>
      <c r="AM343" s="35"/>
      <c r="AN343" s="35"/>
      <c r="AO343" s="12"/>
      <c r="AQ343" s="9"/>
    </row>
    <row r="344" spans="1:43" ht="19.899999999999999" customHeight="1" x14ac:dyDescent="0.2">
      <c r="A344" s="40"/>
      <c r="B344" s="47" t="s">
        <v>44</v>
      </c>
      <c r="C344" s="48">
        <v>389.74304999999998</v>
      </c>
      <c r="D344" s="48"/>
      <c r="E344" s="48">
        <v>0</v>
      </c>
      <c r="F344" s="48">
        <v>0</v>
      </c>
      <c r="G344" s="49">
        <f t="shared" si="65"/>
        <v>0</v>
      </c>
      <c r="H344" s="48"/>
      <c r="I344" s="48"/>
      <c r="J344" s="48"/>
      <c r="K344" s="49"/>
      <c r="L344" s="48"/>
      <c r="M344" s="48"/>
      <c r="N344" s="48"/>
      <c r="O344" s="49">
        <f t="shared" si="66"/>
        <v>1022.4991</v>
      </c>
      <c r="P344" s="48">
        <v>0</v>
      </c>
      <c r="Q344" s="48">
        <v>1022.4991</v>
      </c>
      <c r="R344" s="48">
        <v>0</v>
      </c>
      <c r="S344" s="49">
        <f>T344+U344+V344</f>
        <v>0</v>
      </c>
      <c r="T344" s="48">
        <f>T340-SUM(T341:T343)</f>
        <v>0</v>
      </c>
      <c r="U344" s="48">
        <f>U340-SUM(U341:U343)</f>
        <v>0</v>
      </c>
      <c r="V344" s="48">
        <f>V340-SUM(V341:V343)</f>
        <v>0</v>
      </c>
      <c r="W344" s="49">
        <f>X344+Y344+Z344</f>
        <v>144.65942000000041</v>
      </c>
      <c r="X344" s="48">
        <f>X340-SUM(X341:X343)</f>
        <v>0</v>
      </c>
      <c r="Y344" s="48">
        <f>Y340-SUM(Y341:Y343)</f>
        <v>144.65942000000041</v>
      </c>
      <c r="Z344" s="48">
        <f>Z340-SUM(Z341:Z343)</f>
        <v>0</v>
      </c>
      <c r="AA344" s="29">
        <f t="shared" si="67"/>
        <v>144.65942000000041</v>
      </c>
      <c r="AB344" s="48">
        <f t="shared" si="70"/>
        <v>0</v>
      </c>
      <c r="AC344" s="49">
        <f t="shared" si="70"/>
        <v>144.65942000000041</v>
      </c>
      <c r="AD344" s="50">
        <f t="shared" si="70"/>
        <v>0</v>
      </c>
      <c r="AE344" s="49">
        <f t="shared" si="69"/>
        <v>0</v>
      </c>
      <c r="AF344" s="64"/>
      <c r="AG344" s="39"/>
      <c r="AH344" s="65"/>
      <c r="AI344" s="39"/>
      <c r="AJ344" s="39"/>
      <c r="AM344" s="35"/>
      <c r="AN344" s="35"/>
      <c r="AO344" s="12"/>
      <c r="AQ344" s="9"/>
    </row>
    <row r="345" spans="1:43" ht="67.5" x14ac:dyDescent="0.2">
      <c r="A345" s="40">
        <v>63</v>
      </c>
      <c r="B345" s="74" t="s">
        <v>121</v>
      </c>
      <c r="C345" s="42">
        <v>8399.9416299999975</v>
      </c>
      <c r="D345" s="42">
        <f>SUM(D346:D349)</f>
        <v>0</v>
      </c>
      <c r="E345" s="42">
        <v>0</v>
      </c>
      <c r="F345" s="42">
        <v>0</v>
      </c>
      <c r="G345" s="43">
        <f t="shared" si="65"/>
        <v>0</v>
      </c>
      <c r="H345" s="42"/>
      <c r="I345" s="42"/>
      <c r="J345" s="42"/>
      <c r="K345" s="43">
        <f>L345+M345+N345</f>
        <v>0</v>
      </c>
      <c r="L345" s="42"/>
      <c r="M345" s="42"/>
      <c r="N345" s="42"/>
      <c r="O345" s="43">
        <f t="shared" si="66"/>
        <v>8867.5</v>
      </c>
      <c r="P345" s="42">
        <v>0</v>
      </c>
      <c r="Q345" s="42">
        <v>8867.5</v>
      </c>
      <c r="R345" s="42">
        <v>0</v>
      </c>
      <c r="S345" s="29">
        <f>T345+U345+V345</f>
        <v>2785.72577</v>
      </c>
      <c r="T345" s="28">
        <v>0</v>
      </c>
      <c r="U345" s="28">
        <v>2785.72577</v>
      </c>
      <c r="V345" s="28">
        <v>0</v>
      </c>
      <c r="W345" s="43">
        <f>X345+Y345+Z345</f>
        <v>2778.9259999999999</v>
      </c>
      <c r="X345" s="42">
        <v>0</v>
      </c>
      <c r="Y345" s="42">
        <v>2778.9259999999999</v>
      </c>
      <c r="Z345" s="42">
        <v>0</v>
      </c>
      <c r="AA345" s="29">
        <f t="shared" si="67"/>
        <v>0</v>
      </c>
      <c r="AB345" s="28">
        <f t="shared" si="70"/>
        <v>0</v>
      </c>
      <c r="AC345" s="29">
        <f t="shared" si="70"/>
        <v>0</v>
      </c>
      <c r="AD345" s="44">
        <f t="shared" si="70"/>
        <v>0</v>
      </c>
      <c r="AE345" s="43">
        <f t="shared" si="69"/>
        <v>6.7997699999999996</v>
      </c>
      <c r="AF345" s="42">
        <f>SUM(AF346:AF349)</f>
        <v>0</v>
      </c>
      <c r="AG345" s="42">
        <f>SUM(AG346:AG349)</f>
        <v>6.7997699999999996</v>
      </c>
      <c r="AH345" s="42">
        <f>SUM(AH346:AH349)</f>
        <v>0</v>
      </c>
      <c r="AI345" s="77"/>
      <c r="AJ345" s="77"/>
      <c r="AM345" s="35"/>
      <c r="AN345" s="35"/>
      <c r="AO345" s="12"/>
      <c r="AQ345" s="9"/>
    </row>
    <row r="346" spans="1:43" ht="19.899999999999999" customHeight="1" x14ac:dyDescent="0.2">
      <c r="A346" s="40"/>
      <c r="B346" s="47" t="s">
        <v>41</v>
      </c>
      <c r="C346" s="48">
        <v>0</v>
      </c>
      <c r="D346" s="48">
        <f>C346</f>
        <v>0</v>
      </c>
      <c r="E346" s="48">
        <v>0</v>
      </c>
      <c r="F346" s="48">
        <v>0</v>
      </c>
      <c r="G346" s="49">
        <f t="shared" si="65"/>
        <v>0</v>
      </c>
      <c r="H346" s="48"/>
      <c r="I346" s="48"/>
      <c r="J346" s="48"/>
      <c r="K346" s="49"/>
      <c r="L346" s="48"/>
      <c r="M346" s="48"/>
      <c r="N346" s="48"/>
      <c r="O346" s="49">
        <f t="shared" si="66"/>
        <v>0</v>
      </c>
      <c r="P346" s="48">
        <v>0</v>
      </c>
      <c r="Q346" s="48">
        <v>0</v>
      </c>
      <c r="R346" s="48">
        <v>0</v>
      </c>
      <c r="S346" s="49">
        <v>0</v>
      </c>
      <c r="T346" s="48"/>
      <c r="U346" s="48"/>
      <c r="V346" s="48"/>
      <c r="W346" s="49">
        <v>0</v>
      </c>
      <c r="X346" s="48"/>
      <c r="Y346" s="48"/>
      <c r="Z346" s="48"/>
      <c r="AA346" s="29">
        <f t="shared" si="67"/>
        <v>0</v>
      </c>
      <c r="AB346" s="48">
        <f t="shared" si="70"/>
        <v>0</v>
      </c>
      <c r="AC346" s="49">
        <f t="shared" si="70"/>
        <v>0</v>
      </c>
      <c r="AD346" s="50">
        <f t="shared" si="70"/>
        <v>0</v>
      </c>
      <c r="AE346" s="49">
        <f t="shared" si="69"/>
        <v>0</v>
      </c>
      <c r="AF346" s="64"/>
      <c r="AG346" s="39"/>
      <c r="AH346" s="65"/>
      <c r="AI346" s="39"/>
      <c r="AJ346" s="39"/>
      <c r="AM346" s="35"/>
      <c r="AN346" s="35"/>
      <c r="AO346" s="12"/>
      <c r="AQ346" s="9"/>
    </row>
    <row r="347" spans="1:43" ht="19.899999999999999" customHeight="1" x14ac:dyDescent="0.2">
      <c r="A347" s="40"/>
      <c r="B347" s="47" t="s">
        <v>42</v>
      </c>
      <c r="C347" s="48">
        <v>6676.8429999999998</v>
      </c>
      <c r="D347" s="48"/>
      <c r="E347" s="48">
        <v>0</v>
      </c>
      <c r="F347" s="48">
        <v>0</v>
      </c>
      <c r="G347" s="49">
        <f t="shared" si="65"/>
        <v>0</v>
      </c>
      <c r="H347" s="48"/>
      <c r="I347" s="48"/>
      <c r="J347" s="48"/>
      <c r="K347" s="49"/>
      <c r="L347" s="48"/>
      <c r="M347" s="48"/>
      <c r="N347" s="48"/>
      <c r="O347" s="49">
        <f t="shared" si="66"/>
        <v>6676.8429999999998</v>
      </c>
      <c r="P347" s="48">
        <v>0</v>
      </c>
      <c r="Q347" s="48">
        <v>6676.8429999999998</v>
      </c>
      <c r="R347" s="48">
        <v>0</v>
      </c>
      <c r="S347" s="49">
        <v>2778.9259999999999</v>
      </c>
      <c r="T347" s="48"/>
      <c r="U347" s="48">
        <v>2778.9259999999999</v>
      </c>
      <c r="V347" s="48"/>
      <c r="W347" s="49">
        <v>2778.9259999999999</v>
      </c>
      <c r="X347" s="48"/>
      <c r="Y347" s="48">
        <v>2778.9259999999999</v>
      </c>
      <c r="Z347" s="48"/>
      <c r="AA347" s="29">
        <f t="shared" si="67"/>
        <v>0</v>
      </c>
      <c r="AB347" s="48">
        <f t="shared" si="70"/>
        <v>0</v>
      </c>
      <c r="AC347" s="49">
        <f t="shared" si="70"/>
        <v>0</v>
      </c>
      <c r="AD347" s="50">
        <f t="shared" si="70"/>
        <v>0</v>
      </c>
      <c r="AE347" s="49">
        <f t="shared" si="69"/>
        <v>0</v>
      </c>
      <c r="AF347" s="64"/>
      <c r="AG347" s="39"/>
      <c r="AH347" s="65"/>
      <c r="AI347" s="39"/>
      <c r="AJ347" s="39"/>
      <c r="AM347" s="35"/>
      <c r="AN347" s="35"/>
      <c r="AO347" s="12"/>
      <c r="AQ347" s="9"/>
    </row>
    <row r="348" spans="1:43" ht="19.899999999999999" customHeight="1" x14ac:dyDescent="0.2">
      <c r="A348" s="40"/>
      <c r="B348" s="47" t="s">
        <v>43</v>
      </c>
      <c r="C348" s="48">
        <v>1196.9884100000002</v>
      </c>
      <c r="D348" s="48"/>
      <c r="E348" s="48">
        <v>0</v>
      </c>
      <c r="F348" s="48">
        <v>0</v>
      </c>
      <c r="G348" s="49">
        <f t="shared" si="65"/>
        <v>0</v>
      </c>
      <c r="H348" s="48"/>
      <c r="I348" s="48"/>
      <c r="J348" s="48"/>
      <c r="K348" s="49"/>
      <c r="L348" s="48"/>
      <c r="M348" s="48"/>
      <c r="N348" s="48"/>
      <c r="O348" s="49">
        <f t="shared" si="66"/>
        <v>1196.9884100000002</v>
      </c>
      <c r="P348" s="48">
        <v>0</v>
      </c>
      <c r="Q348" s="48">
        <v>1196.9884100000002</v>
      </c>
      <c r="R348" s="48">
        <v>0</v>
      </c>
      <c r="S348" s="49">
        <v>0</v>
      </c>
      <c r="T348" s="48"/>
      <c r="U348" s="48"/>
      <c r="V348" s="48"/>
      <c r="W348" s="49">
        <v>0</v>
      </c>
      <c r="X348" s="48"/>
      <c r="Y348" s="48"/>
      <c r="Z348" s="48"/>
      <c r="AA348" s="29">
        <f t="shared" si="67"/>
        <v>0</v>
      </c>
      <c r="AB348" s="48">
        <f t="shared" si="70"/>
        <v>0</v>
      </c>
      <c r="AC348" s="49">
        <f t="shared" si="70"/>
        <v>0</v>
      </c>
      <c r="AD348" s="50">
        <f t="shared" si="70"/>
        <v>0</v>
      </c>
      <c r="AE348" s="49">
        <f t="shared" si="69"/>
        <v>0</v>
      </c>
      <c r="AF348" s="64"/>
      <c r="AG348" s="39"/>
      <c r="AH348" s="65"/>
      <c r="AI348" s="39"/>
      <c r="AJ348" s="39"/>
      <c r="AM348" s="35"/>
      <c r="AN348" s="35"/>
      <c r="AO348" s="12"/>
      <c r="AQ348" s="9"/>
    </row>
    <row r="349" spans="1:43" ht="19.899999999999999" customHeight="1" x14ac:dyDescent="0.2">
      <c r="A349" s="40"/>
      <c r="B349" s="47" t="s">
        <v>44</v>
      </c>
      <c r="C349" s="48">
        <v>526.11022000000003</v>
      </c>
      <c r="D349" s="48"/>
      <c r="E349" s="48">
        <v>0</v>
      </c>
      <c r="F349" s="48">
        <v>0</v>
      </c>
      <c r="G349" s="49">
        <f t="shared" si="65"/>
        <v>0</v>
      </c>
      <c r="H349" s="48"/>
      <c r="I349" s="48"/>
      <c r="J349" s="48"/>
      <c r="K349" s="49"/>
      <c r="L349" s="48"/>
      <c r="M349" s="48"/>
      <c r="N349" s="48"/>
      <c r="O349" s="49">
        <f t="shared" si="66"/>
        <v>993.6685900000025</v>
      </c>
      <c r="P349" s="48">
        <v>0</v>
      </c>
      <c r="Q349" s="48">
        <v>993.6685900000025</v>
      </c>
      <c r="R349" s="48">
        <v>0</v>
      </c>
      <c r="S349" s="49">
        <f>T349+U349+V349</f>
        <v>6.7997700000000805</v>
      </c>
      <c r="T349" s="48">
        <f>T345-SUM(T346:T348)</f>
        <v>0</v>
      </c>
      <c r="U349" s="48">
        <f>U345-SUM(U346:U348)</f>
        <v>6.7997700000000805</v>
      </c>
      <c r="V349" s="48">
        <f>V345-SUM(V346:V348)</f>
        <v>0</v>
      </c>
      <c r="W349" s="49">
        <f>X349+Y349+Z349</f>
        <v>0</v>
      </c>
      <c r="X349" s="48">
        <f>X345-SUM(X346:X348)</f>
        <v>0</v>
      </c>
      <c r="Y349" s="48">
        <f>Y345-SUM(Y346:Y348)</f>
        <v>0</v>
      </c>
      <c r="Z349" s="48">
        <f>Z345-SUM(Z346:Z348)</f>
        <v>0</v>
      </c>
      <c r="AA349" s="29">
        <f t="shared" si="67"/>
        <v>-8.0824236192711396E-14</v>
      </c>
      <c r="AB349" s="48">
        <f t="shared" si="70"/>
        <v>0</v>
      </c>
      <c r="AC349" s="49">
        <f t="shared" si="70"/>
        <v>-8.0824236192711396E-14</v>
      </c>
      <c r="AD349" s="50">
        <f t="shared" si="70"/>
        <v>0</v>
      </c>
      <c r="AE349" s="49">
        <f t="shared" si="69"/>
        <v>6.7997699999999996</v>
      </c>
      <c r="AF349" s="64"/>
      <c r="AG349" s="49">
        <v>6.7997699999999996</v>
      </c>
      <c r="AH349" s="65"/>
      <c r="AI349" s="39"/>
      <c r="AJ349" s="39"/>
      <c r="AM349" s="35"/>
      <c r="AN349" s="35"/>
      <c r="AO349" s="12"/>
      <c r="AQ349" s="9"/>
    </row>
    <row r="350" spans="1:43" ht="63" customHeight="1" x14ac:dyDescent="0.2">
      <c r="A350" s="40">
        <v>64</v>
      </c>
      <c r="B350" s="74" t="s">
        <v>122</v>
      </c>
      <c r="C350" s="42">
        <v>6795.8304099999987</v>
      </c>
      <c r="D350" s="42">
        <f>SUM(D351:D354)</f>
        <v>0</v>
      </c>
      <c r="E350" s="42">
        <v>0</v>
      </c>
      <c r="F350" s="42">
        <v>0</v>
      </c>
      <c r="G350" s="43">
        <f t="shared" si="65"/>
        <v>0</v>
      </c>
      <c r="H350" s="42"/>
      <c r="I350" s="42"/>
      <c r="J350" s="42"/>
      <c r="K350" s="43">
        <f>L350+M350+N350</f>
        <v>0</v>
      </c>
      <c r="L350" s="42"/>
      <c r="M350" s="42"/>
      <c r="N350" s="42"/>
      <c r="O350" s="43">
        <f t="shared" si="66"/>
        <v>7016.5</v>
      </c>
      <c r="P350" s="42">
        <v>0</v>
      </c>
      <c r="Q350" s="42">
        <v>7016.5</v>
      </c>
      <c r="R350" s="42">
        <v>0</v>
      </c>
      <c r="S350" s="29">
        <f>T350+U350+V350</f>
        <v>1747.7939999999999</v>
      </c>
      <c r="T350" s="28">
        <v>0</v>
      </c>
      <c r="U350" s="28">
        <v>1747.7939999999999</v>
      </c>
      <c r="V350" s="28">
        <v>0</v>
      </c>
      <c r="W350" s="43">
        <f>X350+Y350+Z350</f>
        <v>1747.6289999999999</v>
      </c>
      <c r="X350" s="42">
        <v>0</v>
      </c>
      <c r="Y350" s="42">
        <v>1747.6289999999999</v>
      </c>
      <c r="Z350" s="42">
        <v>0</v>
      </c>
      <c r="AA350" s="29">
        <f t="shared" si="67"/>
        <v>0</v>
      </c>
      <c r="AB350" s="28">
        <f t="shared" si="70"/>
        <v>0</v>
      </c>
      <c r="AC350" s="29">
        <f t="shared" si="70"/>
        <v>0</v>
      </c>
      <c r="AD350" s="44">
        <f t="shared" si="70"/>
        <v>0</v>
      </c>
      <c r="AE350" s="43">
        <f t="shared" si="69"/>
        <v>0.16499999999999204</v>
      </c>
      <c r="AF350" s="54">
        <f>SUM(AF351:AF354)</f>
        <v>0</v>
      </c>
      <c r="AG350" s="54">
        <f>SUM(AG351:AG354)</f>
        <v>0.16499999999999204</v>
      </c>
      <c r="AH350" s="54">
        <f>SUM(AH351:AH354)</f>
        <v>0</v>
      </c>
      <c r="AI350" s="77"/>
      <c r="AJ350" s="77"/>
      <c r="AM350" s="35"/>
      <c r="AN350" s="35"/>
      <c r="AO350" s="12"/>
      <c r="AQ350" s="9"/>
    </row>
    <row r="351" spans="1:43" ht="19.899999999999999" customHeight="1" x14ac:dyDescent="0.2">
      <c r="A351" s="40"/>
      <c r="B351" s="47" t="s">
        <v>41</v>
      </c>
      <c r="C351" s="48">
        <v>0</v>
      </c>
      <c r="D351" s="48">
        <f>C351</f>
        <v>0</v>
      </c>
      <c r="E351" s="48">
        <v>0</v>
      </c>
      <c r="F351" s="48">
        <v>0</v>
      </c>
      <c r="G351" s="49">
        <f t="shared" si="65"/>
        <v>0</v>
      </c>
      <c r="H351" s="48"/>
      <c r="I351" s="48"/>
      <c r="J351" s="48"/>
      <c r="K351" s="49"/>
      <c r="L351" s="48"/>
      <c r="M351" s="48"/>
      <c r="N351" s="48"/>
      <c r="O351" s="49">
        <f t="shared" si="66"/>
        <v>0</v>
      </c>
      <c r="P351" s="48">
        <v>0</v>
      </c>
      <c r="Q351" s="48">
        <v>0</v>
      </c>
      <c r="R351" s="48">
        <v>0</v>
      </c>
      <c r="S351" s="49">
        <v>0</v>
      </c>
      <c r="T351" s="48"/>
      <c r="U351" s="48"/>
      <c r="V351" s="48"/>
      <c r="W351" s="49">
        <v>0</v>
      </c>
      <c r="X351" s="48"/>
      <c r="Y351" s="48"/>
      <c r="Z351" s="48"/>
      <c r="AA351" s="29">
        <f t="shared" si="67"/>
        <v>0</v>
      </c>
      <c r="AB351" s="48">
        <f t="shared" si="70"/>
        <v>0</v>
      </c>
      <c r="AC351" s="49">
        <f t="shared" si="70"/>
        <v>0</v>
      </c>
      <c r="AD351" s="50">
        <f t="shared" si="70"/>
        <v>0</v>
      </c>
      <c r="AE351" s="49">
        <f t="shared" si="69"/>
        <v>0</v>
      </c>
      <c r="AF351" s="64"/>
      <c r="AG351" s="49"/>
      <c r="AH351" s="65"/>
      <c r="AI351" s="39"/>
      <c r="AJ351" s="39"/>
      <c r="AM351" s="35"/>
      <c r="AN351" s="35"/>
      <c r="AO351" s="12"/>
      <c r="AQ351" s="9"/>
    </row>
    <row r="352" spans="1:43" ht="19.899999999999999" customHeight="1" x14ac:dyDescent="0.2">
      <c r="A352" s="40"/>
      <c r="B352" s="47" t="s">
        <v>42</v>
      </c>
      <c r="C352" s="48">
        <v>5285.2550000000001</v>
      </c>
      <c r="D352" s="48"/>
      <c r="E352" s="48">
        <v>0</v>
      </c>
      <c r="F352" s="48">
        <v>0</v>
      </c>
      <c r="G352" s="49">
        <f t="shared" si="65"/>
        <v>0</v>
      </c>
      <c r="H352" s="48"/>
      <c r="I352" s="48"/>
      <c r="J352" s="48"/>
      <c r="K352" s="49"/>
      <c r="L352" s="48"/>
      <c r="M352" s="48"/>
      <c r="N352" s="48"/>
      <c r="O352" s="49">
        <f t="shared" si="66"/>
        <v>5285.2550000000001</v>
      </c>
      <c r="P352" s="48">
        <v>0</v>
      </c>
      <c r="Q352" s="48">
        <v>5285.2550000000001</v>
      </c>
      <c r="R352" s="48">
        <v>0</v>
      </c>
      <c r="S352" s="49">
        <v>1747.6289999999999</v>
      </c>
      <c r="T352" s="48"/>
      <c r="U352" s="48">
        <v>1747.6290000000001</v>
      </c>
      <c r="V352" s="48"/>
      <c r="W352" s="49">
        <v>1747.6289999999999</v>
      </c>
      <c r="X352" s="48"/>
      <c r="Y352" s="48">
        <v>1747.6289999999999</v>
      </c>
      <c r="Z352" s="48"/>
      <c r="AA352" s="29">
        <f t="shared" si="67"/>
        <v>0</v>
      </c>
      <c r="AB352" s="48">
        <f t="shared" si="70"/>
        <v>0</v>
      </c>
      <c r="AC352" s="49">
        <f t="shared" si="70"/>
        <v>0</v>
      </c>
      <c r="AD352" s="50">
        <f t="shared" si="70"/>
        <v>0</v>
      </c>
      <c r="AE352" s="49">
        <f t="shared" si="69"/>
        <v>0</v>
      </c>
      <c r="AF352" s="64"/>
      <c r="AG352" s="49"/>
      <c r="AH352" s="65"/>
      <c r="AI352" s="39"/>
      <c r="AJ352" s="39"/>
      <c r="AM352" s="35"/>
      <c r="AN352" s="35"/>
      <c r="AO352" s="12"/>
      <c r="AQ352" s="9"/>
    </row>
    <row r="353" spans="1:43" ht="19.899999999999999" customHeight="1" x14ac:dyDescent="0.2">
      <c r="A353" s="40"/>
      <c r="B353" s="47" t="s">
        <v>43</v>
      </c>
      <c r="C353" s="48">
        <v>1068.7930000000003</v>
      </c>
      <c r="D353" s="48"/>
      <c r="E353" s="48">
        <v>0</v>
      </c>
      <c r="F353" s="48">
        <v>0</v>
      </c>
      <c r="G353" s="49">
        <f t="shared" si="65"/>
        <v>0</v>
      </c>
      <c r="H353" s="48"/>
      <c r="I353" s="48"/>
      <c r="J353" s="48"/>
      <c r="K353" s="49"/>
      <c r="L353" s="48"/>
      <c r="M353" s="48"/>
      <c r="N353" s="48"/>
      <c r="O353" s="49">
        <f t="shared" si="66"/>
        <v>1068.7930000000003</v>
      </c>
      <c r="P353" s="48">
        <v>0</v>
      </c>
      <c r="Q353" s="48">
        <v>1068.7930000000003</v>
      </c>
      <c r="R353" s="48">
        <v>0</v>
      </c>
      <c r="S353" s="49">
        <v>0</v>
      </c>
      <c r="T353" s="48"/>
      <c r="U353" s="48"/>
      <c r="V353" s="48"/>
      <c r="W353" s="49">
        <v>0</v>
      </c>
      <c r="X353" s="48"/>
      <c r="Y353" s="48"/>
      <c r="Z353" s="48"/>
      <c r="AA353" s="29">
        <f t="shared" si="67"/>
        <v>0</v>
      </c>
      <c r="AB353" s="48">
        <f t="shared" si="70"/>
        <v>0</v>
      </c>
      <c r="AC353" s="49">
        <f t="shared" si="70"/>
        <v>0</v>
      </c>
      <c r="AD353" s="50">
        <f t="shared" si="70"/>
        <v>0</v>
      </c>
      <c r="AE353" s="49">
        <f t="shared" si="69"/>
        <v>0</v>
      </c>
      <c r="AF353" s="64"/>
      <c r="AG353" s="49"/>
      <c r="AH353" s="65"/>
      <c r="AI353" s="39"/>
      <c r="AJ353" s="39"/>
      <c r="AM353" s="35"/>
      <c r="AN353" s="35"/>
      <c r="AO353" s="12"/>
      <c r="AQ353" s="9"/>
    </row>
    <row r="354" spans="1:43" ht="19.899999999999999" customHeight="1" x14ac:dyDescent="0.2">
      <c r="A354" s="40"/>
      <c r="B354" s="47" t="s">
        <v>44</v>
      </c>
      <c r="C354" s="48">
        <v>441.78240999999997</v>
      </c>
      <c r="D354" s="48"/>
      <c r="E354" s="48">
        <v>0</v>
      </c>
      <c r="F354" s="48">
        <v>0</v>
      </c>
      <c r="G354" s="49">
        <f t="shared" si="65"/>
        <v>0</v>
      </c>
      <c r="H354" s="48"/>
      <c r="I354" s="48"/>
      <c r="J354" s="48"/>
      <c r="K354" s="49"/>
      <c r="L354" s="48"/>
      <c r="M354" s="48"/>
      <c r="N354" s="48"/>
      <c r="O354" s="49">
        <f t="shared" si="66"/>
        <v>662.45200000000136</v>
      </c>
      <c r="P354" s="48">
        <v>0</v>
      </c>
      <c r="Q354" s="48">
        <v>662.45200000000136</v>
      </c>
      <c r="R354" s="48">
        <v>0</v>
      </c>
      <c r="S354" s="49">
        <f>T354+U354+V354</f>
        <v>0.16499999999973625</v>
      </c>
      <c r="T354" s="48">
        <f>T350-SUM(T351:T353)</f>
        <v>0</v>
      </c>
      <c r="U354" s="48">
        <f>U350-SUM(U351:U353)</f>
        <v>0.16499999999973625</v>
      </c>
      <c r="V354" s="48">
        <f>V350-SUM(V351:V353)</f>
        <v>0</v>
      </c>
      <c r="W354" s="49">
        <f>X354+Y354+Z354</f>
        <v>0</v>
      </c>
      <c r="X354" s="48">
        <f>X350-SUM(X351:X353)</f>
        <v>0</v>
      </c>
      <c r="Y354" s="48">
        <f>Y350-SUM(Y351:Y353)</f>
        <v>0</v>
      </c>
      <c r="Z354" s="48">
        <f>Z350-SUM(Z351:Z353)</f>
        <v>0</v>
      </c>
      <c r="AA354" s="29">
        <f t="shared" si="67"/>
        <v>2.5579538487363607E-13</v>
      </c>
      <c r="AB354" s="48">
        <f t="shared" si="70"/>
        <v>0</v>
      </c>
      <c r="AC354" s="49">
        <f t="shared" si="70"/>
        <v>2.5579538487363607E-13</v>
      </c>
      <c r="AD354" s="50">
        <f t="shared" si="70"/>
        <v>0</v>
      </c>
      <c r="AE354" s="49">
        <f t="shared" si="69"/>
        <v>0.16499999999999204</v>
      </c>
      <c r="AF354" s="64"/>
      <c r="AG354" s="49">
        <v>0.16499999999999204</v>
      </c>
      <c r="AH354" s="65"/>
      <c r="AI354" s="39"/>
      <c r="AJ354" s="39"/>
      <c r="AM354" s="35"/>
      <c r="AN354" s="35"/>
      <c r="AO354" s="12"/>
      <c r="AQ354" s="9"/>
    </row>
    <row r="355" spans="1:43" ht="54" x14ac:dyDescent="0.2">
      <c r="A355" s="40">
        <v>65</v>
      </c>
      <c r="B355" s="74" t="s">
        <v>123</v>
      </c>
      <c r="C355" s="42">
        <v>6795.8304199999984</v>
      </c>
      <c r="D355" s="42">
        <f>SUM(D356:D359)</f>
        <v>0</v>
      </c>
      <c r="E355" s="42">
        <v>0</v>
      </c>
      <c r="F355" s="42">
        <v>0</v>
      </c>
      <c r="G355" s="43">
        <f t="shared" si="65"/>
        <v>0</v>
      </c>
      <c r="H355" s="42"/>
      <c r="I355" s="42"/>
      <c r="J355" s="42"/>
      <c r="K355" s="43">
        <f>L355+M355+N355</f>
        <v>0</v>
      </c>
      <c r="L355" s="42"/>
      <c r="M355" s="42"/>
      <c r="N355" s="42"/>
      <c r="O355" s="43">
        <f t="shared" si="66"/>
        <v>7016.5</v>
      </c>
      <c r="P355" s="42">
        <v>0</v>
      </c>
      <c r="Q355" s="42">
        <v>7016.5</v>
      </c>
      <c r="R355" s="42">
        <v>0</v>
      </c>
      <c r="S355" s="29">
        <f>T355+U355+V355</f>
        <v>2335.3870000000002</v>
      </c>
      <c r="T355" s="28">
        <v>0</v>
      </c>
      <c r="U355" s="28">
        <v>2335.3870000000002</v>
      </c>
      <c r="V355" s="28">
        <v>0</v>
      </c>
      <c r="W355" s="43">
        <f>X355+Y355+Z355</f>
        <v>2335.3870000000002</v>
      </c>
      <c r="X355" s="42">
        <v>0</v>
      </c>
      <c r="Y355" s="42">
        <v>2335.3870000000002</v>
      </c>
      <c r="Z355" s="42">
        <v>0</v>
      </c>
      <c r="AA355" s="29">
        <f t="shared" si="67"/>
        <v>0</v>
      </c>
      <c r="AB355" s="28">
        <f t="shared" si="70"/>
        <v>0</v>
      </c>
      <c r="AC355" s="29">
        <f t="shared" si="70"/>
        <v>0</v>
      </c>
      <c r="AD355" s="44">
        <f t="shared" si="70"/>
        <v>0</v>
      </c>
      <c r="AE355" s="43">
        <f t="shared" si="69"/>
        <v>0</v>
      </c>
      <c r="AF355" s="54">
        <f>SUM(AF356:AF359)</f>
        <v>0</v>
      </c>
      <c r="AG355" s="54">
        <f>SUM(AG356:AG359)</f>
        <v>0</v>
      </c>
      <c r="AH355" s="54">
        <f>SUM(AH356:AH359)</f>
        <v>0</v>
      </c>
      <c r="AI355" s="77"/>
      <c r="AJ355" s="77"/>
      <c r="AM355" s="35"/>
      <c r="AN355" s="35"/>
      <c r="AO355" s="12"/>
      <c r="AQ355" s="9"/>
    </row>
    <row r="356" spans="1:43" ht="19.899999999999999" customHeight="1" x14ac:dyDescent="0.2">
      <c r="A356" s="40"/>
      <c r="B356" s="47" t="s">
        <v>41</v>
      </c>
      <c r="C356" s="48">
        <v>0</v>
      </c>
      <c r="D356" s="48">
        <f>C356</f>
        <v>0</v>
      </c>
      <c r="E356" s="48">
        <v>0</v>
      </c>
      <c r="F356" s="48">
        <v>0</v>
      </c>
      <c r="G356" s="49">
        <f t="shared" si="65"/>
        <v>0</v>
      </c>
      <c r="H356" s="48"/>
      <c r="I356" s="48"/>
      <c r="J356" s="48"/>
      <c r="K356" s="49"/>
      <c r="L356" s="48"/>
      <c r="M356" s="48"/>
      <c r="N356" s="48"/>
      <c r="O356" s="49">
        <f t="shared" si="66"/>
        <v>0</v>
      </c>
      <c r="P356" s="48">
        <v>0</v>
      </c>
      <c r="Q356" s="48">
        <v>0</v>
      </c>
      <c r="R356" s="48">
        <v>0</v>
      </c>
      <c r="S356" s="49">
        <v>0</v>
      </c>
      <c r="T356" s="48"/>
      <c r="U356" s="48"/>
      <c r="V356" s="48"/>
      <c r="W356" s="49">
        <v>0</v>
      </c>
      <c r="X356" s="48"/>
      <c r="Y356" s="48"/>
      <c r="Z356" s="48"/>
      <c r="AA356" s="29">
        <f t="shared" si="67"/>
        <v>0</v>
      </c>
      <c r="AB356" s="48">
        <f t="shared" si="70"/>
        <v>0</v>
      </c>
      <c r="AC356" s="49">
        <f t="shared" si="70"/>
        <v>0</v>
      </c>
      <c r="AD356" s="50">
        <f t="shared" si="70"/>
        <v>0</v>
      </c>
      <c r="AE356" s="49">
        <f t="shared" si="69"/>
        <v>0</v>
      </c>
      <c r="AF356" s="64"/>
      <c r="AG356" s="39"/>
      <c r="AH356" s="65"/>
      <c r="AI356" s="39"/>
      <c r="AJ356" s="39"/>
      <c r="AM356" s="35"/>
      <c r="AN356" s="35"/>
      <c r="AO356" s="12"/>
      <c r="AQ356" s="9"/>
    </row>
    <row r="357" spans="1:43" ht="19.899999999999999" customHeight="1" x14ac:dyDescent="0.2">
      <c r="A357" s="40"/>
      <c r="B357" s="47" t="s">
        <v>42</v>
      </c>
      <c r="C357" s="48">
        <v>5285.2550000000001</v>
      </c>
      <c r="D357" s="48"/>
      <c r="E357" s="48">
        <v>0</v>
      </c>
      <c r="F357" s="48">
        <v>0</v>
      </c>
      <c r="G357" s="49">
        <f t="shared" si="65"/>
        <v>0</v>
      </c>
      <c r="H357" s="48"/>
      <c r="I357" s="48"/>
      <c r="J357" s="48"/>
      <c r="K357" s="49"/>
      <c r="L357" s="48"/>
      <c r="M357" s="48"/>
      <c r="N357" s="48"/>
      <c r="O357" s="49">
        <f t="shared" si="66"/>
        <v>5285.2550000000001</v>
      </c>
      <c r="P357" s="48">
        <v>0</v>
      </c>
      <c r="Q357" s="48">
        <v>5285.2550000000001</v>
      </c>
      <c r="R357" s="48">
        <v>0</v>
      </c>
      <c r="S357" s="49">
        <v>2335.3870000000002</v>
      </c>
      <c r="T357" s="48"/>
      <c r="U357" s="48">
        <v>2335.3870000000002</v>
      </c>
      <c r="V357" s="48"/>
      <c r="W357" s="49">
        <v>2335.3870000000002</v>
      </c>
      <c r="X357" s="48"/>
      <c r="Y357" s="48">
        <v>2335.3870000000002</v>
      </c>
      <c r="Z357" s="48"/>
      <c r="AA357" s="29">
        <f t="shared" si="67"/>
        <v>0</v>
      </c>
      <c r="AB357" s="48">
        <f t="shared" si="70"/>
        <v>0</v>
      </c>
      <c r="AC357" s="49">
        <f t="shared" si="70"/>
        <v>0</v>
      </c>
      <c r="AD357" s="50">
        <f t="shared" si="70"/>
        <v>0</v>
      </c>
      <c r="AE357" s="49">
        <f t="shared" si="69"/>
        <v>0</v>
      </c>
      <c r="AF357" s="64"/>
      <c r="AG357" s="39"/>
      <c r="AH357" s="65"/>
      <c r="AI357" s="39"/>
      <c r="AJ357" s="39"/>
      <c r="AM357" s="35"/>
      <c r="AN357" s="35"/>
      <c r="AO357" s="12"/>
      <c r="AQ357" s="9"/>
    </row>
    <row r="358" spans="1:43" ht="19.899999999999999" customHeight="1" x14ac:dyDescent="0.2">
      <c r="A358" s="40"/>
      <c r="B358" s="47" t="s">
        <v>43</v>
      </c>
      <c r="C358" s="48">
        <v>1068.7930100000003</v>
      </c>
      <c r="D358" s="48"/>
      <c r="E358" s="48">
        <v>0</v>
      </c>
      <c r="F358" s="48">
        <v>0</v>
      </c>
      <c r="G358" s="49">
        <f t="shared" si="65"/>
        <v>0</v>
      </c>
      <c r="H358" s="48"/>
      <c r="I358" s="48"/>
      <c r="J358" s="48"/>
      <c r="K358" s="49"/>
      <c r="L358" s="48"/>
      <c r="M358" s="48"/>
      <c r="N358" s="48"/>
      <c r="O358" s="49">
        <f t="shared" si="66"/>
        <v>1068.7930100000003</v>
      </c>
      <c r="P358" s="48">
        <v>0</v>
      </c>
      <c r="Q358" s="48">
        <v>1068.7930100000003</v>
      </c>
      <c r="R358" s="48">
        <v>0</v>
      </c>
      <c r="S358" s="49">
        <v>0</v>
      </c>
      <c r="T358" s="48"/>
      <c r="U358" s="48"/>
      <c r="V358" s="48"/>
      <c r="W358" s="49">
        <v>0</v>
      </c>
      <c r="X358" s="48"/>
      <c r="Y358" s="48"/>
      <c r="Z358" s="48"/>
      <c r="AA358" s="29">
        <f t="shared" si="67"/>
        <v>0</v>
      </c>
      <c r="AB358" s="48">
        <f t="shared" si="70"/>
        <v>0</v>
      </c>
      <c r="AC358" s="49">
        <f t="shared" si="70"/>
        <v>0</v>
      </c>
      <c r="AD358" s="50">
        <f t="shared" si="70"/>
        <v>0</v>
      </c>
      <c r="AE358" s="49">
        <f t="shared" si="69"/>
        <v>0</v>
      </c>
      <c r="AF358" s="64"/>
      <c r="AG358" s="39"/>
      <c r="AH358" s="65"/>
      <c r="AI358" s="39"/>
      <c r="AJ358" s="39"/>
      <c r="AM358" s="35"/>
      <c r="AN358" s="35"/>
      <c r="AO358" s="12"/>
      <c r="AQ358" s="9"/>
    </row>
    <row r="359" spans="1:43" ht="19.899999999999999" customHeight="1" x14ac:dyDescent="0.2">
      <c r="A359" s="40"/>
      <c r="B359" s="47" t="s">
        <v>44</v>
      </c>
      <c r="C359" s="48">
        <v>441.78240999999997</v>
      </c>
      <c r="D359" s="48"/>
      <c r="E359" s="48">
        <v>0</v>
      </c>
      <c r="F359" s="48">
        <v>0</v>
      </c>
      <c r="G359" s="49">
        <f t="shared" si="65"/>
        <v>0</v>
      </c>
      <c r="H359" s="48"/>
      <c r="I359" s="48"/>
      <c r="J359" s="48"/>
      <c r="K359" s="49"/>
      <c r="L359" s="48"/>
      <c r="M359" s="48"/>
      <c r="N359" s="48"/>
      <c r="O359" s="49">
        <f t="shared" si="66"/>
        <v>662.45199000000162</v>
      </c>
      <c r="P359" s="48">
        <v>0</v>
      </c>
      <c r="Q359" s="48">
        <v>662.45199000000162</v>
      </c>
      <c r="R359" s="48">
        <v>0</v>
      </c>
      <c r="S359" s="49">
        <f>T359+U359+V359</f>
        <v>0</v>
      </c>
      <c r="T359" s="48">
        <f>T355-SUM(T356:T358)</f>
        <v>0</v>
      </c>
      <c r="U359" s="48">
        <f>U355-SUM(U356:U358)</f>
        <v>0</v>
      </c>
      <c r="V359" s="48">
        <f>V355-SUM(V356:V358)</f>
        <v>0</v>
      </c>
      <c r="W359" s="49">
        <f>X359+Y359+Z359</f>
        <v>0</v>
      </c>
      <c r="X359" s="48">
        <f>X355-SUM(X356:X358)</f>
        <v>0</v>
      </c>
      <c r="Y359" s="48">
        <f>Y355-SUM(Y356:Y358)</f>
        <v>0</v>
      </c>
      <c r="Z359" s="48">
        <f>Z355-SUM(Z356:Z358)</f>
        <v>0</v>
      </c>
      <c r="AA359" s="29">
        <f t="shared" si="67"/>
        <v>0</v>
      </c>
      <c r="AB359" s="48">
        <f t="shared" si="70"/>
        <v>0</v>
      </c>
      <c r="AC359" s="49">
        <f t="shared" si="70"/>
        <v>0</v>
      </c>
      <c r="AD359" s="50">
        <f t="shared" si="70"/>
        <v>0</v>
      </c>
      <c r="AE359" s="49">
        <f t="shared" si="69"/>
        <v>0</v>
      </c>
      <c r="AF359" s="64"/>
      <c r="AG359" s="39"/>
      <c r="AH359" s="65"/>
      <c r="AI359" s="39"/>
      <c r="AJ359" s="39"/>
      <c r="AM359" s="35"/>
      <c r="AN359" s="35"/>
      <c r="AO359" s="12"/>
      <c r="AQ359" s="9"/>
    </row>
    <row r="360" spans="1:43" ht="54" x14ac:dyDescent="0.2">
      <c r="A360" s="40">
        <v>66</v>
      </c>
      <c r="B360" s="74" t="s">
        <v>124</v>
      </c>
      <c r="C360" s="42">
        <v>6795.8304199999984</v>
      </c>
      <c r="D360" s="42">
        <f>SUM(D361:D364)</f>
        <v>0</v>
      </c>
      <c r="E360" s="42">
        <v>0</v>
      </c>
      <c r="F360" s="42">
        <v>0</v>
      </c>
      <c r="G360" s="43">
        <f t="shared" si="65"/>
        <v>0</v>
      </c>
      <c r="H360" s="42"/>
      <c r="I360" s="42"/>
      <c r="J360" s="42"/>
      <c r="K360" s="43">
        <f>L360+M360+N360</f>
        <v>0</v>
      </c>
      <c r="L360" s="42"/>
      <c r="M360" s="42"/>
      <c r="N360" s="42"/>
      <c r="O360" s="43">
        <f t="shared" si="66"/>
        <v>7016.5</v>
      </c>
      <c r="P360" s="42">
        <v>0</v>
      </c>
      <c r="Q360" s="42">
        <v>7016.5</v>
      </c>
      <c r="R360" s="42">
        <v>0</v>
      </c>
      <c r="S360" s="29">
        <f>T360+U360+V360</f>
        <v>2976.4749999999999</v>
      </c>
      <c r="T360" s="28">
        <v>0</v>
      </c>
      <c r="U360" s="28">
        <v>2976.4749999999999</v>
      </c>
      <c r="V360" s="28">
        <v>0</v>
      </c>
      <c r="W360" s="43">
        <f>X360+Y360+Z360</f>
        <v>2976.3099999999995</v>
      </c>
      <c r="X360" s="42">
        <v>0</v>
      </c>
      <c r="Y360" s="42">
        <v>2976.3099999999995</v>
      </c>
      <c r="Z360" s="42">
        <v>0</v>
      </c>
      <c r="AA360" s="29">
        <f t="shared" si="67"/>
        <v>0</v>
      </c>
      <c r="AB360" s="28">
        <f t="shared" si="70"/>
        <v>0</v>
      </c>
      <c r="AC360" s="29">
        <f t="shared" si="70"/>
        <v>0</v>
      </c>
      <c r="AD360" s="44">
        <f t="shared" si="70"/>
        <v>0</v>
      </c>
      <c r="AE360" s="43">
        <f t="shared" si="69"/>
        <v>0.16499999999996362</v>
      </c>
      <c r="AF360" s="54">
        <f>SUM(AF361:AF364)</f>
        <v>0</v>
      </c>
      <c r="AG360" s="54">
        <f>SUM(AG361:AG364)</f>
        <v>0.16499999999996362</v>
      </c>
      <c r="AH360" s="54">
        <f>SUM(AH361:AH364)</f>
        <v>0</v>
      </c>
      <c r="AI360" s="77"/>
      <c r="AJ360" s="77"/>
      <c r="AM360" s="35"/>
      <c r="AN360" s="35"/>
      <c r="AO360" s="12"/>
      <c r="AQ360" s="9"/>
    </row>
    <row r="361" spans="1:43" ht="19.899999999999999" customHeight="1" x14ac:dyDescent="0.2">
      <c r="A361" s="40"/>
      <c r="B361" s="47" t="s">
        <v>41</v>
      </c>
      <c r="C361" s="48">
        <v>0</v>
      </c>
      <c r="D361" s="48">
        <f>C361</f>
        <v>0</v>
      </c>
      <c r="E361" s="48">
        <v>0</v>
      </c>
      <c r="F361" s="48">
        <v>0</v>
      </c>
      <c r="G361" s="49">
        <f t="shared" si="65"/>
        <v>0</v>
      </c>
      <c r="H361" s="48"/>
      <c r="I361" s="48"/>
      <c r="J361" s="48"/>
      <c r="K361" s="49"/>
      <c r="L361" s="48"/>
      <c r="M361" s="48"/>
      <c r="N361" s="48"/>
      <c r="O361" s="49">
        <f t="shared" si="66"/>
        <v>0</v>
      </c>
      <c r="P361" s="48">
        <v>0</v>
      </c>
      <c r="Q361" s="48">
        <v>0</v>
      </c>
      <c r="R361" s="48">
        <v>0</v>
      </c>
      <c r="S361" s="49">
        <v>0</v>
      </c>
      <c r="T361" s="48"/>
      <c r="U361" s="48"/>
      <c r="V361" s="48"/>
      <c r="W361" s="49">
        <v>0</v>
      </c>
      <c r="X361" s="48"/>
      <c r="Y361" s="48"/>
      <c r="Z361" s="48"/>
      <c r="AA361" s="29">
        <f t="shared" si="67"/>
        <v>0</v>
      </c>
      <c r="AB361" s="48">
        <f t="shared" si="70"/>
        <v>0</v>
      </c>
      <c r="AC361" s="49">
        <f t="shared" si="70"/>
        <v>0</v>
      </c>
      <c r="AD361" s="50">
        <f t="shared" si="70"/>
        <v>0</v>
      </c>
      <c r="AE361" s="49">
        <f t="shared" si="69"/>
        <v>0</v>
      </c>
      <c r="AF361" s="64"/>
      <c r="AG361" s="49"/>
      <c r="AH361" s="65"/>
      <c r="AI361" s="39"/>
      <c r="AJ361" s="39"/>
      <c r="AM361" s="35"/>
      <c r="AN361" s="35"/>
      <c r="AO361" s="12"/>
      <c r="AQ361" s="9"/>
    </row>
    <row r="362" spans="1:43" ht="19.899999999999999" customHeight="1" x14ac:dyDescent="0.2">
      <c r="A362" s="40"/>
      <c r="B362" s="47" t="s">
        <v>42</v>
      </c>
      <c r="C362" s="48">
        <v>5285.2550000000001</v>
      </c>
      <c r="D362" s="48"/>
      <c r="E362" s="48">
        <v>0</v>
      </c>
      <c r="F362" s="48">
        <v>0</v>
      </c>
      <c r="G362" s="49">
        <f t="shared" si="65"/>
        <v>0</v>
      </c>
      <c r="H362" s="48"/>
      <c r="I362" s="48"/>
      <c r="J362" s="48"/>
      <c r="K362" s="49"/>
      <c r="L362" s="48"/>
      <c r="M362" s="48"/>
      <c r="N362" s="48"/>
      <c r="O362" s="49">
        <f t="shared" si="66"/>
        <v>5285.2550000000001</v>
      </c>
      <c r="P362" s="48">
        <v>0</v>
      </c>
      <c r="Q362" s="48">
        <v>5285.2550000000001</v>
      </c>
      <c r="R362" s="48">
        <v>0</v>
      </c>
      <c r="S362" s="49">
        <v>2976.3099999999995</v>
      </c>
      <c r="T362" s="48"/>
      <c r="U362" s="48">
        <f>2976.475-0.165</f>
        <v>2976.31</v>
      </c>
      <c r="V362" s="48"/>
      <c r="W362" s="49">
        <v>2976.3099999999995</v>
      </c>
      <c r="X362" s="48"/>
      <c r="Y362" s="48">
        <v>2976.3099999999995</v>
      </c>
      <c r="Z362" s="48"/>
      <c r="AA362" s="29">
        <f t="shared" si="67"/>
        <v>0</v>
      </c>
      <c r="AB362" s="48">
        <f t="shared" si="70"/>
        <v>0</v>
      </c>
      <c r="AC362" s="49">
        <f t="shared" si="70"/>
        <v>0</v>
      </c>
      <c r="AD362" s="50">
        <f t="shared" si="70"/>
        <v>0</v>
      </c>
      <c r="AE362" s="49">
        <f t="shared" si="69"/>
        <v>0</v>
      </c>
      <c r="AF362" s="64"/>
      <c r="AG362" s="49"/>
      <c r="AH362" s="65"/>
      <c r="AI362" s="39"/>
      <c r="AJ362" s="39"/>
      <c r="AM362" s="35"/>
      <c r="AN362" s="35"/>
      <c r="AO362" s="12"/>
      <c r="AQ362" s="9"/>
    </row>
    <row r="363" spans="1:43" ht="19.899999999999999" customHeight="1" x14ac:dyDescent="0.2">
      <c r="A363" s="40"/>
      <c r="B363" s="47" t="s">
        <v>43</v>
      </c>
      <c r="C363" s="48">
        <v>1068.7930100000003</v>
      </c>
      <c r="D363" s="48"/>
      <c r="E363" s="48">
        <v>0</v>
      </c>
      <c r="F363" s="48">
        <v>0</v>
      </c>
      <c r="G363" s="49">
        <f t="shared" si="65"/>
        <v>0</v>
      </c>
      <c r="H363" s="48"/>
      <c r="I363" s="48"/>
      <c r="J363" s="48"/>
      <c r="K363" s="49"/>
      <c r="L363" s="48"/>
      <c r="M363" s="48"/>
      <c r="N363" s="48"/>
      <c r="O363" s="49">
        <f t="shared" si="66"/>
        <v>1068.7930100000003</v>
      </c>
      <c r="P363" s="48">
        <v>0</v>
      </c>
      <c r="Q363" s="48">
        <v>1068.7930100000003</v>
      </c>
      <c r="R363" s="48">
        <v>0</v>
      </c>
      <c r="S363" s="49">
        <v>0</v>
      </c>
      <c r="T363" s="48"/>
      <c r="U363" s="48"/>
      <c r="V363" s="48"/>
      <c r="W363" s="49">
        <v>0</v>
      </c>
      <c r="X363" s="48"/>
      <c r="Y363" s="48"/>
      <c r="Z363" s="48"/>
      <c r="AA363" s="29">
        <f t="shared" si="67"/>
        <v>0</v>
      </c>
      <c r="AB363" s="48">
        <f t="shared" si="70"/>
        <v>0</v>
      </c>
      <c r="AC363" s="49">
        <f t="shared" si="70"/>
        <v>0</v>
      </c>
      <c r="AD363" s="50">
        <f t="shared" si="70"/>
        <v>0</v>
      </c>
      <c r="AE363" s="49">
        <f t="shared" si="69"/>
        <v>0</v>
      </c>
      <c r="AF363" s="64"/>
      <c r="AG363" s="49"/>
      <c r="AH363" s="65"/>
      <c r="AI363" s="39"/>
      <c r="AJ363" s="39"/>
      <c r="AM363" s="35"/>
      <c r="AN363" s="35"/>
      <c r="AO363" s="12"/>
      <c r="AQ363" s="9"/>
    </row>
    <row r="364" spans="1:43" ht="19.899999999999999" customHeight="1" x14ac:dyDescent="0.2">
      <c r="A364" s="40"/>
      <c r="B364" s="47" t="s">
        <v>44</v>
      </c>
      <c r="C364" s="48">
        <v>441.78240999999997</v>
      </c>
      <c r="D364" s="48"/>
      <c r="E364" s="48">
        <v>0</v>
      </c>
      <c r="F364" s="48">
        <v>0</v>
      </c>
      <c r="G364" s="49">
        <f t="shared" ref="G364:G427" si="71">H364+I364+J364</f>
        <v>0</v>
      </c>
      <c r="H364" s="48"/>
      <c r="I364" s="48"/>
      <c r="J364" s="48"/>
      <c r="K364" s="49"/>
      <c r="L364" s="48"/>
      <c r="M364" s="48"/>
      <c r="N364" s="48"/>
      <c r="O364" s="49">
        <f t="shared" ref="O364:O427" si="72">P364+Q364+R364</f>
        <v>662.45199000000162</v>
      </c>
      <c r="P364" s="48">
        <v>0</v>
      </c>
      <c r="Q364" s="48">
        <v>662.45199000000162</v>
      </c>
      <c r="R364" s="48">
        <v>0</v>
      </c>
      <c r="S364" s="49">
        <f>T364+U364+V364</f>
        <v>0.16499999999996362</v>
      </c>
      <c r="T364" s="48">
        <f>T360-SUM(T361:T363)</f>
        <v>0</v>
      </c>
      <c r="U364" s="48">
        <f>U360-SUM(U361:U363)</f>
        <v>0.16499999999996362</v>
      </c>
      <c r="V364" s="48">
        <f>V360-SUM(V361:V363)</f>
        <v>0</v>
      </c>
      <c r="W364" s="49">
        <f>X364+Y364+Z364</f>
        <v>0</v>
      </c>
      <c r="X364" s="48">
        <f>X360-SUM(X361:X363)</f>
        <v>0</v>
      </c>
      <c r="Y364" s="48">
        <f>Y360-SUM(Y361:Y363)</f>
        <v>0</v>
      </c>
      <c r="Z364" s="48">
        <f>Z360-SUM(Z361:Z363)</f>
        <v>0</v>
      </c>
      <c r="AA364" s="29">
        <f t="shared" ref="AA364:AA427" si="73">AB364+AC364+AD364</f>
        <v>0</v>
      </c>
      <c r="AB364" s="48">
        <f t="shared" ref="AB364:AD395" si="74">X364+H364-L364-(T364-AF364)</f>
        <v>0</v>
      </c>
      <c r="AC364" s="49">
        <f t="shared" si="74"/>
        <v>0</v>
      </c>
      <c r="AD364" s="50">
        <f t="shared" si="74"/>
        <v>0</v>
      </c>
      <c r="AE364" s="49">
        <f t="shared" ref="AE364:AE427" si="75">AF364+AG364+AH364</f>
        <v>0.16499999999996362</v>
      </c>
      <c r="AF364" s="64"/>
      <c r="AG364" s="49">
        <v>0.16499999999996362</v>
      </c>
      <c r="AH364" s="65"/>
      <c r="AI364" s="39"/>
      <c r="AJ364" s="39"/>
      <c r="AM364" s="35"/>
      <c r="AN364" s="35"/>
      <c r="AO364" s="12"/>
      <c r="AQ364" s="9"/>
    </row>
    <row r="365" spans="1:43" ht="63" customHeight="1" x14ac:dyDescent="0.2">
      <c r="A365" s="40">
        <v>67</v>
      </c>
      <c r="B365" s="74" t="s">
        <v>125</v>
      </c>
      <c r="C365" s="42">
        <v>5506.1718200000005</v>
      </c>
      <c r="D365" s="42">
        <f>SUM(D366:D369)</f>
        <v>0</v>
      </c>
      <c r="E365" s="42">
        <v>0</v>
      </c>
      <c r="F365" s="42">
        <v>0</v>
      </c>
      <c r="G365" s="43">
        <f t="shared" si="71"/>
        <v>0</v>
      </c>
      <c r="H365" s="42"/>
      <c r="I365" s="42"/>
      <c r="J365" s="42"/>
      <c r="K365" s="43">
        <f>L365+M365+N365</f>
        <v>0</v>
      </c>
      <c r="L365" s="42"/>
      <c r="M365" s="42"/>
      <c r="N365" s="42"/>
      <c r="O365" s="43">
        <f t="shared" si="72"/>
        <v>6125.9</v>
      </c>
      <c r="P365" s="42">
        <v>0</v>
      </c>
      <c r="Q365" s="42">
        <v>6125.9</v>
      </c>
      <c r="R365" s="42">
        <v>0</v>
      </c>
      <c r="S365" s="29">
        <f>T365+U365+V365</f>
        <v>1903.4560000000001</v>
      </c>
      <c r="T365" s="28">
        <v>0</v>
      </c>
      <c r="U365" s="28">
        <v>1903.4560000000001</v>
      </c>
      <c r="V365" s="28">
        <v>0</v>
      </c>
      <c r="W365" s="43">
        <f>X365+Y365+Z365</f>
        <v>1903.4560000000001</v>
      </c>
      <c r="X365" s="42">
        <v>0</v>
      </c>
      <c r="Y365" s="42">
        <v>1903.4560000000001</v>
      </c>
      <c r="Z365" s="42">
        <v>0</v>
      </c>
      <c r="AA365" s="29">
        <f t="shared" si="73"/>
        <v>0</v>
      </c>
      <c r="AB365" s="28">
        <f t="shared" si="74"/>
        <v>0</v>
      </c>
      <c r="AC365" s="29">
        <f t="shared" si="74"/>
        <v>0</v>
      </c>
      <c r="AD365" s="44">
        <f t="shared" si="74"/>
        <v>0</v>
      </c>
      <c r="AE365" s="43">
        <f t="shared" si="75"/>
        <v>0</v>
      </c>
      <c r="AF365" s="42">
        <f>SUM(AF366:AF369)</f>
        <v>0</v>
      </c>
      <c r="AG365" s="42">
        <f>SUM(AG366:AG369)</f>
        <v>0</v>
      </c>
      <c r="AH365" s="42">
        <f>SUM(AH366:AH369)</f>
        <v>0</v>
      </c>
      <c r="AI365" s="77"/>
      <c r="AJ365" s="77"/>
      <c r="AM365" s="35"/>
      <c r="AN365" s="35"/>
      <c r="AO365" s="12"/>
      <c r="AQ365" s="9"/>
    </row>
    <row r="366" spans="1:43" ht="19.899999999999999" customHeight="1" x14ac:dyDescent="0.2">
      <c r="A366" s="40"/>
      <c r="B366" s="47" t="s">
        <v>41</v>
      </c>
      <c r="C366" s="48">
        <v>0</v>
      </c>
      <c r="D366" s="48">
        <f>C366</f>
        <v>0</v>
      </c>
      <c r="E366" s="48">
        <v>0</v>
      </c>
      <c r="F366" s="48">
        <v>0</v>
      </c>
      <c r="G366" s="49">
        <f t="shared" si="71"/>
        <v>0</v>
      </c>
      <c r="H366" s="48"/>
      <c r="I366" s="48"/>
      <c r="J366" s="48"/>
      <c r="K366" s="49"/>
      <c r="L366" s="48"/>
      <c r="M366" s="48"/>
      <c r="N366" s="48"/>
      <c r="O366" s="49">
        <f t="shared" si="72"/>
        <v>0</v>
      </c>
      <c r="P366" s="48">
        <v>0</v>
      </c>
      <c r="Q366" s="48">
        <v>0</v>
      </c>
      <c r="R366" s="48">
        <v>0</v>
      </c>
      <c r="S366" s="49">
        <v>0</v>
      </c>
      <c r="T366" s="48"/>
      <c r="U366" s="48"/>
      <c r="V366" s="48"/>
      <c r="W366" s="49">
        <v>0</v>
      </c>
      <c r="X366" s="48"/>
      <c r="Y366" s="48"/>
      <c r="Z366" s="48"/>
      <c r="AA366" s="29">
        <f t="shared" si="73"/>
        <v>0</v>
      </c>
      <c r="AB366" s="48">
        <f t="shared" si="74"/>
        <v>0</v>
      </c>
      <c r="AC366" s="49">
        <f t="shared" si="74"/>
        <v>0</v>
      </c>
      <c r="AD366" s="50">
        <f t="shared" si="74"/>
        <v>0</v>
      </c>
      <c r="AE366" s="49">
        <f t="shared" si="75"/>
        <v>0</v>
      </c>
      <c r="AF366" s="64"/>
      <c r="AG366" s="39"/>
      <c r="AH366" s="65"/>
      <c r="AI366" s="39"/>
      <c r="AJ366" s="39"/>
      <c r="AM366" s="35"/>
      <c r="AN366" s="35"/>
      <c r="AO366" s="12"/>
      <c r="AQ366" s="9"/>
    </row>
    <row r="367" spans="1:43" ht="19.899999999999999" customHeight="1" x14ac:dyDescent="0.2">
      <c r="A367" s="40"/>
      <c r="B367" s="47" t="s">
        <v>42</v>
      </c>
      <c r="C367" s="48">
        <v>4032.22</v>
      </c>
      <c r="D367" s="48"/>
      <c r="E367" s="48">
        <v>0</v>
      </c>
      <c r="F367" s="48">
        <v>0</v>
      </c>
      <c r="G367" s="49">
        <f t="shared" si="71"/>
        <v>0</v>
      </c>
      <c r="H367" s="48"/>
      <c r="I367" s="48"/>
      <c r="J367" s="48"/>
      <c r="K367" s="49"/>
      <c r="L367" s="48"/>
      <c r="M367" s="48"/>
      <c r="N367" s="48"/>
      <c r="O367" s="49">
        <f t="shared" si="72"/>
        <v>4032.22</v>
      </c>
      <c r="P367" s="48">
        <v>0</v>
      </c>
      <c r="Q367" s="48">
        <v>4032.22</v>
      </c>
      <c r="R367" s="48">
        <v>0</v>
      </c>
      <c r="S367" s="49">
        <v>1903.4560000000001</v>
      </c>
      <c r="T367" s="48"/>
      <c r="U367" s="48">
        <v>1903.4560000000001</v>
      </c>
      <c r="V367" s="48"/>
      <c r="W367" s="49">
        <v>1903.4560000000001</v>
      </c>
      <c r="X367" s="48"/>
      <c r="Y367" s="48">
        <v>1903.4560000000001</v>
      </c>
      <c r="Z367" s="48"/>
      <c r="AA367" s="29">
        <f t="shared" si="73"/>
        <v>0</v>
      </c>
      <c r="AB367" s="48">
        <f t="shared" si="74"/>
        <v>0</v>
      </c>
      <c r="AC367" s="49">
        <f t="shared" si="74"/>
        <v>0</v>
      </c>
      <c r="AD367" s="50">
        <f t="shared" si="74"/>
        <v>0</v>
      </c>
      <c r="AE367" s="49">
        <f t="shared" si="75"/>
        <v>0</v>
      </c>
      <c r="AF367" s="64"/>
      <c r="AG367" s="39"/>
      <c r="AH367" s="65"/>
      <c r="AI367" s="39"/>
      <c r="AJ367" s="39"/>
      <c r="AM367" s="35"/>
      <c r="AN367" s="35"/>
      <c r="AO367" s="12"/>
      <c r="AQ367" s="9"/>
    </row>
    <row r="368" spans="1:43" ht="19.899999999999999" customHeight="1" x14ac:dyDescent="0.2">
      <c r="A368" s="40"/>
      <c r="B368" s="47" t="s">
        <v>43</v>
      </c>
      <c r="C368" s="48">
        <v>1065.1881800000003</v>
      </c>
      <c r="D368" s="48"/>
      <c r="E368" s="48">
        <v>0</v>
      </c>
      <c r="F368" s="48">
        <v>0</v>
      </c>
      <c r="G368" s="49">
        <f t="shared" si="71"/>
        <v>0</v>
      </c>
      <c r="H368" s="48"/>
      <c r="I368" s="48"/>
      <c r="J368" s="48"/>
      <c r="K368" s="49"/>
      <c r="L368" s="48"/>
      <c r="M368" s="48"/>
      <c r="N368" s="48"/>
      <c r="O368" s="49">
        <f t="shared" si="72"/>
        <v>1065.1881800000003</v>
      </c>
      <c r="P368" s="48">
        <v>0</v>
      </c>
      <c r="Q368" s="48">
        <v>1065.1881800000003</v>
      </c>
      <c r="R368" s="48">
        <v>0</v>
      </c>
      <c r="S368" s="49">
        <v>0</v>
      </c>
      <c r="T368" s="48"/>
      <c r="U368" s="48"/>
      <c r="V368" s="48"/>
      <c r="W368" s="49">
        <v>0</v>
      </c>
      <c r="X368" s="48"/>
      <c r="Y368" s="48"/>
      <c r="Z368" s="48"/>
      <c r="AA368" s="29">
        <f t="shared" si="73"/>
        <v>0</v>
      </c>
      <c r="AB368" s="48">
        <f t="shared" si="74"/>
        <v>0</v>
      </c>
      <c r="AC368" s="49">
        <f t="shared" si="74"/>
        <v>0</v>
      </c>
      <c r="AD368" s="50">
        <f t="shared" si="74"/>
        <v>0</v>
      </c>
      <c r="AE368" s="49">
        <f t="shared" si="75"/>
        <v>0</v>
      </c>
      <c r="AF368" s="64"/>
      <c r="AG368" s="39"/>
      <c r="AH368" s="65"/>
      <c r="AI368" s="39"/>
      <c r="AJ368" s="39"/>
      <c r="AM368" s="35"/>
      <c r="AN368" s="35"/>
      <c r="AO368" s="12"/>
      <c r="AQ368" s="9"/>
    </row>
    <row r="369" spans="1:43" ht="19.899999999999999" customHeight="1" x14ac:dyDescent="0.2">
      <c r="A369" s="40"/>
      <c r="B369" s="47" t="s">
        <v>44</v>
      </c>
      <c r="C369" s="48">
        <v>408.76363999999995</v>
      </c>
      <c r="D369" s="48"/>
      <c r="E369" s="48">
        <v>0</v>
      </c>
      <c r="F369" s="48">
        <v>0</v>
      </c>
      <c r="G369" s="49">
        <f t="shared" si="71"/>
        <v>0</v>
      </c>
      <c r="H369" s="48"/>
      <c r="I369" s="48"/>
      <c r="J369" s="48"/>
      <c r="K369" s="49"/>
      <c r="L369" s="48"/>
      <c r="M369" s="48"/>
      <c r="N369" s="48"/>
      <c r="O369" s="49">
        <f t="shared" si="72"/>
        <v>1028.4918199999991</v>
      </c>
      <c r="P369" s="48">
        <v>0</v>
      </c>
      <c r="Q369" s="48">
        <v>1028.4918199999991</v>
      </c>
      <c r="R369" s="48">
        <v>0</v>
      </c>
      <c r="S369" s="49">
        <f>T369+U369+V369</f>
        <v>0</v>
      </c>
      <c r="T369" s="48">
        <f>T365-SUM(T366:T368)</f>
        <v>0</v>
      </c>
      <c r="U369" s="48">
        <f>U365-SUM(U366:U368)</f>
        <v>0</v>
      </c>
      <c r="V369" s="48">
        <f>V365-SUM(V366:V368)</f>
        <v>0</v>
      </c>
      <c r="W369" s="49">
        <f>X369+Y369+Z369</f>
        <v>0</v>
      </c>
      <c r="X369" s="48">
        <f>X365-SUM(X366:X368)</f>
        <v>0</v>
      </c>
      <c r="Y369" s="48">
        <f>Y365-SUM(Y366:Y368)</f>
        <v>0</v>
      </c>
      <c r="Z369" s="48">
        <f>Z365-SUM(Z366:Z368)</f>
        <v>0</v>
      </c>
      <c r="AA369" s="29">
        <f t="shared" si="73"/>
        <v>0</v>
      </c>
      <c r="AB369" s="48">
        <f t="shared" si="74"/>
        <v>0</v>
      </c>
      <c r="AC369" s="49">
        <f t="shared" si="74"/>
        <v>0</v>
      </c>
      <c r="AD369" s="50">
        <f t="shared" si="74"/>
        <v>0</v>
      </c>
      <c r="AE369" s="49">
        <f t="shared" si="75"/>
        <v>0</v>
      </c>
      <c r="AF369" s="64"/>
      <c r="AG369" s="39"/>
      <c r="AH369" s="65"/>
      <c r="AI369" s="39"/>
      <c r="AJ369" s="39"/>
      <c r="AM369" s="35"/>
      <c r="AN369" s="35"/>
      <c r="AO369" s="12"/>
      <c r="AQ369" s="9"/>
    </row>
    <row r="370" spans="1:43" ht="54" x14ac:dyDescent="0.2">
      <c r="A370" s="40">
        <v>68</v>
      </c>
      <c r="B370" s="74" t="s">
        <v>126</v>
      </c>
      <c r="C370" s="42">
        <v>5439.586479999999</v>
      </c>
      <c r="D370" s="42">
        <f>SUM(D371:D374)</f>
        <v>0</v>
      </c>
      <c r="E370" s="42">
        <v>0</v>
      </c>
      <c r="F370" s="42">
        <v>0</v>
      </c>
      <c r="G370" s="43">
        <f t="shared" si="71"/>
        <v>0</v>
      </c>
      <c r="H370" s="42"/>
      <c r="I370" s="42"/>
      <c r="J370" s="42"/>
      <c r="K370" s="43">
        <f>L370+M370+N370</f>
        <v>0</v>
      </c>
      <c r="L370" s="42"/>
      <c r="M370" s="42"/>
      <c r="N370" s="42"/>
      <c r="O370" s="43">
        <f t="shared" si="72"/>
        <v>6125.9</v>
      </c>
      <c r="P370" s="42">
        <v>0</v>
      </c>
      <c r="Q370" s="42">
        <v>6125.9</v>
      </c>
      <c r="R370" s="42">
        <v>0</v>
      </c>
      <c r="S370" s="29">
        <f>T370+U370+V370</f>
        <v>2111.2870000000003</v>
      </c>
      <c r="T370" s="28">
        <v>0</v>
      </c>
      <c r="U370" s="28">
        <v>2111.2870000000003</v>
      </c>
      <c r="V370" s="28">
        <v>0</v>
      </c>
      <c r="W370" s="43">
        <f>X370+Y370+Z370</f>
        <v>2111.2870000000003</v>
      </c>
      <c r="X370" s="42">
        <v>0</v>
      </c>
      <c r="Y370" s="42">
        <v>2111.2870000000003</v>
      </c>
      <c r="Z370" s="42">
        <v>0</v>
      </c>
      <c r="AA370" s="29">
        <f t="shared" si="73"/>
        <v>0</v>
      </c>
      <c r="AB370" s="28">
        <f t="shared" si="74"/>
        <v>0</v>
      </c>
      <c r="AC370" s="29">
        <f t="shared" si="74"/>
        <v>0</v>
      </c>
      <c r="AD370" s="44">
        <f t="shared" si="74"/>
        <v>0</v>
      </c>
      <c r="AE370" s="43">
        <f t="shared" si="75"/>
        <v>0</v>
      </c>
      <c r="AF370" s="76"/>
      <c r="AG370" s="77"/>
      <c r="AH370" s="78"/>
      <c r="AI370" s="77"/>
      <c r="AJ370" s="77"/>
      <c r="AM370" s="35"/>
      <c r="AN370" s="35"/>
      <c r="AO370" s="12"/>
      <c r="AQ370" s="9"/>
    </row>
    <row r="371" spans="1:43" ht="19.899999999999999" customHeight="1" x14ac:dyDescent="0.2">
      <c r="A371" s="40"/>
      <c r="B371" s="47" t="s">
        <v>41</v>
      </c>
      <c r="C371" s="48">
        <v>0</v>
      </c>
      <c r="D371" s="48">
        <f>C371</f>
        <v>0</v>
      </c>
      <c r="E371" s="48">
        <v>0</v>
      </c>
      <c r="F371" s="48">
        <v>0</v>
      </c>
      <c r="G371" s="49">
        <f t="shared" si="71"/>
        <v>0</v>
      </c>
      <c r="H371" s="48"/>
      <c r="I371" s="48"/>
      <c r="J371" s="48"/>
      <c r="K371" s="49"/>
      <c r="L371" s="48"/>
      <c r="M371" s="48"/>
      <c r="N371" s="48"/>
      <c r="O371" s="49">
        <f t="shared" si="72"/>
        <v>0</v>
      </c>
      <c r="P371" s="48">
        <v>0</v>
      </c>
      <c r="Q371" s="48">
        <v>0</v>
      </c>
      <c r="R371" s="48">
        <v>0</v>
      </c>
      <c r="S371" s="49">
        <v>0</v>
      </c>
      <c r="T371" s="48"/>
      <c r="U371" s="48"/>
      <c r="V371" s="48"/>
      <c r="W371" s="49">
        <v>0</v>
      </c>
      <c r="X371" s="48"/>
      <c r="Y371" s="48"/>
      <c r="Z371" s="48"/>
      <c r="AA371" s="29">
        <f t="shared" si="73"/>
        <v>0</v>
      </c>
      <c r="AB371" s="48">
        <f t="shared" si="74"/>
        <v>0</v>
      </c>
      <c r="AC371" s="49">
        <f t="shared" si="74"/>
        <v>0</v>
      </c>
      <c r="AD371" s="50">
        <f t="shared" si="74"/>
        <v>0</v>
      </c>
      <c r="AE371" s="49">
        <f t="shared" si="75"/>
        <v>0</v>
      </c>
      <c r="AF371" s="64"/>
      <c r="AG371" s="39"/>
      <c r="AH371" s="65"/>
      <c r="AI371" s="39"/>
      <c r="AJ371" s="39"/>
      <c r="AM371" s="35"/>
      <c r="AN371" s="35"/>
      <c r="AO371" s="12"/>
      <c r="AQ371" s="9"/>
    </row>
    <row r="372" spans="1:43" ht="19.899999999999999" customHeight="1" x14ac:dyDescent="0.2">
      <c r="A372" s="40"/>
      <c r="B372" s="47" t="s">
        <v>42</v>
      </c>
      <c r="C372" s="48">
        <v>4032.22</v>
      </c>
      <c r="D372" s="48"/>
      <c r="E372" s="48">
        <v>0</v>
      </c>
      <c r="F372" s="48">
        <v>0</v>
      </c>
      <c r="G372" s="49">
        <f t="shared" si="71"/>
        <v>0</v>
      </c>
      <c r="H372" s="48"/>
      <c r="I372" s="48"/>
      <c r="J372" s="48"/>
      <c r="K372" s="49"/>
      <c r="L372" s="48"/>
      <c r="M372" s="48"/>
      <c r="N372" s="48"/>
      <c r="O372" s="49">
        <f t="shared" si="72"/>
        <v>4032.22</v>
      </c>
      <c r="P372" s="48">
        <v>0</v>
      </c>
      <c r="Q372" s="48">
        <v>4032.22</v>
      </c>
      <c r="R372" s="48">
        <v>0</v>
      </c>
      <c r="S372" s="49">
        <v>2111.2870000000003</v>
      </c>
      <c r="T372" s="48"/>
      <c r="U372" s="48">
        <v>2111.2870000000003</v>
      </c>
      <c r="V372" s="48"/>
      <c r="W372" s="49">
        <v>2111.2870000000003</v>
      </c>
      <c r="X372" s="48"/>
      <c r="Y372" s="48">
        <v>2111.2870000000003</v>
      </c>
      <c r="Z372" s="48"/>
      <c r="AA372" s="29">
        <f t="shared" si="73"/>
        <v>0</v>
      </c>
      <c r="AB372" s="48">
        <f t="shared" si="74"/>
        <v>0</v>
      </c>
      <c r="AC372" s="49">
        <f t="shared" si="74"/>
        <v>0</v>
      </c>
      <c r="AD372" s="50">
        <f t="shared" si="74"/>
        <v>0</v>
      </c>
      <c r="AE372" s="49">
        <f t="shared" si="75"/>
        <v>0</v>
      </c>
      <c r="AF372" s="64"/>
      <c r="AG372" s="39"/>
      <c r="AH372" s="65"/>
      <c r="AI372" s="39"/>
      <c r="AJ372" s="39"/>
      <c r="AM372" s="35"/>
      <c r="AN372" s="35"/>
      <c r="AO372" s="12"/>
      <c r="AQ372" s="9"/>
    </row>
    <row r="373" spans="1:43" ht="19.899999999999999" customHeight="1" x14ac:dyDescent="0.2">
      <c r="A373" s="40"/>
      <c r="B373" s="47" t="s">
        <v>43</v>
      </c>
      <c r="C373" s="48">
        <v>1065.1881800000003</v>
      </c>
      <c r="D373" s="48"/>
      <c r="E373" s="48">
        <v>0</v>
      </c>
      <c r="F373" s="48">
        <v>0</v>
      </c>
      <c r="G373" s="49">
        <f t="shared" si="71"/>
        <v>0</v>
      </c>
      <c r="H373" s="48"/>
      <c r="I373" s="48"/>
      <c r="J373" s="48"/>
      <c r="K373" s="49"/>
      <c r="L373" s="48"/>
      <c r="M373" s="48"/>
      <c r="N373" s="48"/>
      <c r="O373" s="49">
        <f t="shared" si="72"/>
        <v>1065.1881800000003</v>
      </c>
      <c r="P373" s="48">
        <v>0</v>
      </c>
      <c r="Q373" s="48">
        <v>1065.1881800000003</v>
      </c>
      <c r="R373" s="48">
        <v>0</v>
      </c>
      <c r="S373" s="49">
        <v>0</v>
      </c>
      <c r="T373" s="48"/>
      <c r="U373" s="48"/>
      <c r="V373" s="48"/>
      <c r="W373" s="49">
        <v>0</v>
      </c>
      <c r="X373" s="48"/>
      <c r="Y373" s="48"/>
      <c r="Z373" s="48"/>
      <c r="AA373" s="29">
        <f t="shared" si="73"/>
        <v>0</v>
      </c>
      <c r="AB373" s="48">
        <f t="shared" si="74"/>
        <v>0</v>
      </c>
      <c r="AC373" s="49">
        <f t="shared" si="74"/>
        <v>0</v>
      </c>
      <c r="AD373" s="50">
        <f t="shared" si="74"/>
        <v>0</v>
      </c>
      <c r="AE373" s="49">
        <f t="shared" si="75"/>
        <v>0</v>
      </c>
      <c r="AF373" s="64"/>
      <c r="AG373" s="39"/>
      <c r="AH373" s="65"/>
      <c r="AI373" s="39"/>
      <c r="AJ373" s="39"/>
      <c r="AM373" s="35"/>
      <c r="AN373" s="35"/>
      <c r="AO373" s="12"/>
      <c r="AQ373" s="9"/>
    </row>
    <row r="374" spans="1:43" ht="19.899999999999999" customHeight="1" x14ac:dyDescent="0.2">
      <c r="A374" s="40"/>
      <c r="B374" s="47" t="s">
        <v>44</v>
      </c>
      <c r="C374" s="48">
        <v>342.17829999999998</v>
      </c>
      <c r="D374" s="48"/>
      <c r="E374" s="48">
        <v>0</v>
      </c>
      <c r="F374" s="48">
        <v>0</v>
      </c>
      <c r="G374" s="49">
        <f t="shared" si="71"/>
        <v>0</v>
      </c>
      <c r="H374" s="48"/>
      <c r="I374" s="48"/>
      <c r="J374" s="48"/>
      <c r="K374" s="49"/>
      <c r="L374" s="48"/>
      <c r="M374" s="48"/>
      <c r="N374" s="48"/>
      <c r="O374" s="49">
        <f t="shared" si="72"/>
        <v>1028.4918200000006</v>
      </c>
      <c r="P374" s="48">
        <v>0</v>
      </c>
      <c r="Q374" s="48">
        <v>1028.4918200000006</v>
      </c>
      <c r="R374" s="48">
        <v>0</v>
      </c>
      <c r="S374" s="49">
        <f>T374+U374+V374</f>
        <v>0</v>
      </c>
      <c r="T374" s="48">
        <f>T370-SUM(T371:T373)</f>
        <v>0</v>
      </c>
      <c r="U374" s="48">
        <f>U370-SUM(U371:U373)</f>
        <v>0</v>
      </c>
      <c r="V374" s="48">
        <f>V370-SUM(V371:V373)</f>
        <v>0</v>
      </c>
      <c r="W374" s="49">
        <f>X374+Y374+Z374</f>
        <v>0</v>
      </c>
      <c r="X374" s="48">
        <f>X370-SUM(X371:X373)</f>
        <v>0</v>
      </c>
      <c r="Y374" s="48">
        <f>Y370-SUM(Y371:Y373)</f>
        <v>0</v>
      </c>
      <c r="Z374" s="48">
        <f>Z370-SUM(Z371:Z373)</f>
        <v>0</v>
      </c>
      <c r="AA374" s="29">
        <f t="shared" si="73"/>
        <v>0</v>
      </c>
      <c r="AB374" s="48">
        <f t="shared" si="74"/>
        <v>0</v>
      </c>
      <c r="AC374" s="49">
        <f t="shared" si="74"/>
        <v>0</v>
      </c>
      <c r="AD374" s="50">
        <f t="shared" si="74"/>
        <v>0</v>
      </c>
      <c r="AE374" s="49">
        <f t="shared" si="75"/>
        <v>0</v>
      </c>
      <c r="AF374" s="64"/>
      <c r="AG374" s="39"/>
      <c r="AH374" s="65"/>
      <c r="AI374" s="39"/>
      <c r="AJ374" s="39"/>
      <c r="AM374" s="35"/>
      <c r="AN374" s="35"/>
      <c r="AO374" s="12"/>
      <c r="AQ374" s="9"/>
    </row>
    <row r="375" spans="1:43" ht="58.9" customHeight="1" x14ac:dyDescent="0.2">
      <c r="A375" s="40">
        <v>69</v>
      </c>
      <c r="B375" s="74" t="s">
        <v>127</v>
      </c>
      <c r="C375" s="42">
        <v>5434.5864699999993</v>
      </c>
      <c r="D375" s="42">
        <f>SUM(D376:D379)</f>
        <v>0</v>
      </c>
      <c r="E375" s="42">
        <v>0</v>
      </c>
      <c r="F375" s="42">
        <v>0</v>
      </c>
      <c r="G375" s="43">
        <f t="shared" si="71"/>
        <v>0</v>
      </c>
      <c r="H375" s="42"/>
      <c r="I375" s="42"/>
      <c r="J375" s="42"/>
      <c r="K375" s="43">
        <f>L375+M375+N375</f>
        <v>0</v>
      </c>
      <c r="L375" s="42"/>
      <c r="M375" s="42"/>
      <c r="N375" s="42"/>
      <c r="O375" s="43">
        <f t="shared" si="72"/>
        <v>6125.9</v>
      </c>
      <c r="P375" s="42">
        <v>0</v>
      </c>
      <c r="Q375" s="42">
        <v>6125.9</v>
      </c>
      <c r="R375" s="42">
        <v>0</v>
      </c>
      <c r="S375" s="29">
        <f>T375+U375+V375</f>
        <v>1542.6590000000001</v>
      </c>
      <c r="T375" s="28">
        <v>0</v>
      </c>
      <c r="U375" s="28">
        <v>1542.6590000000001</v>
      </c>
      <c r="V375" s="28">
        <v>0</v>
      </c>
      <c r="W375" s="43">
        <f>X375+Y375+Z375</f>
        <v>1542.6590000000001</v>
      </c>
      <c r="X375" s="42">
        <v>0</v>
      </c>
      <c r="Y375" s="42">
        <v>1542.6590000000001</v>
      </c>
      <c r="Z375" s="42">
        <v>0</v>
      </c>
      <c r="AA375" s="29">
        <f t="shared" si="73"/>
        <v>0</v>
      </c>
      <c r="AB375" s="28">
        <f t="shared" si="74"/>
        <v>0</v>
      </c>
      <c r="AC375" s="29">
        <f t="shared" si="74"/>
        <v>0</v>
      </c>
      <c r="AD375" s="44">
        <f t="shared" si="74"/>
        <v>0</v>
      </c>
      <c r="AE375" s="43">
        <f t="shared" si="75"/>
        <v>0</v>
      </c>
      <c r="AF375" s="76"/>
      <c r="AG375" s="77"/>
      <c r="AH375" s="78"/>
      <c r="AI375" s="77"/>
      <c r="AJ375" s="77"/>
      <c r="AM375" s="35"/>
      <c r="AN375" s="35"/>
      <c r="AO375" s="12"/>
      <c r="AQ375" s="9"/>
    </row>
    <row r="376" spans="1:43" ht="19.899999999999999" customHeight="1" x14ac:dyDescent="0.2">
      <c r="A376" s="40"/>
      <c r="B376" s="47" t="s">
        <v>41</v>
      </c>
      <c r="C376" s="48">
        <v>0</v>
      </c>
      <c r="D376" s="48">
        <f>C376</f>
        <v>0</v>
      </c>
      <c r="E376" s="48">
        <v>0</v>
      </c>
      <c r="F376" s="48">
        <v>0</v>
      </c>
      <c r="G376" s="49">
        <f t="shared" si="71"/>
        <v>0</v>
      </c>
      <c r="H376" s="48"/>
      <c r="I376" s="48"/>
      <c r="J376" s="48"/>
      <c r="K376" s="49"/>
      <c r="L376" s="48"/>
      <c r="M376" s="48"/>
      <c r="N376" s="48"/>
      <c r="O376" s="49">
        <f t="shared" si="72"/>
        <v>0</v>
      </c>
      <c r="P376" s="48">
        <v>0</v>
      </c>
      <c r="Q376" s="48">
        <v>0</v>
      </c>
      <c r="R376" s="48">
        <v>0</v>
      </c>
      <c r="S376" s="49">
        <v>0</v>
      </c>
      <c r="T376" s="48"/>
      <c r="U376" s="48"/>
      <c r="V376" s="48"/>
      <c r="W376" s="49">
        <v>0</v>
      </c>
      <c r="X376" s="48"/>
      <c r="Y376" s="48"/>
      <c r="Z376" s="48"/>
      <c r="AA376" s="29">
        <f t="shared" si="73"/>
        <v>0</v>
      </c>
      <c r="AB376" s="48">
        <f t="shared" si="74"/>
        <v>0</v>
      </c>
      <c r="AC376" s="49">
        <f t="shared" si="74"/>
        <v>0</v>
      </c>
      <c r="AD376" s="50">
        <f t="shared" si="74"/>
        <v>0</v>
      </c>
      <c r="AE376" s="49">
        <f t="shared" si="75"/>
        <v>0</v>
      </c>
      <c r="AF376" s="64"/>
      <c r="AG376" s="39"/>
      <c r="AH376" s="65"/>
      <c r="AI376" s="39"/>
      <c r="AJ376" s="39"/>
      <c r="AM376" s="35"/>
      <c r="AN376" s="35"/>
      <c r="AO376" s="12"/>
      <c r="AQ376" s="9"/>
    </row>
    <row r="377" spans="1:43" ht="19.899999999999999" customHeight="1" x14ac:dyDescent="0.2">
      <c r="A377" s="40"/>
      <c r="B377" s="47" t="s">
        <v>42</v>
      </c>
      <c r="C377" s="48">
        <v>4032.22</v>
      </c>
      <c r="D377" s="48"/>
      <c r="E377" s="48">
        <v>0</v>
      </c>
      <c r="F377" s="48">
        <v>0</v>
      </c>
      <c r="G377" s="49">
        <f t="shared" si="71"/>
        <v>0</v>
      </c>
      <c r="H377" s="48"/>
      <c r="I377" s="48"/>
      <c r="J377" s="48"/>
      <c r="K377" s="49"/>
      <c r="L377" s="48"/>
      <c r="M377" s="48"/>
      <c r="N377" s="48"/>
      <c r="O377" s="49">
        <f t="shared" si="72"/>
        <v>4032.22</v>
      </c>
      <c r="P377" s="48">
        <v>0</v>
      </c>
      <c r="Q377" s="48">
        <v>4032.22</v>
      </c>
      <c r="R377" s="48">
        <v>0</v>
      </c>
      <c r="S377" s="49">
        <v>1542.6590000000001</v>
      </c>
      <c r="T377" s="48"/>
      <c r="U377" s="48">
        <v>1542.6590000000001</v>
      </c>
      <c r="V377" s="48"/>
      <c r="W377" s="49">
        <v>1542.6590000000001</v>
      </c>
      <c r="X377" s="48"/>
      <c r="Y377" s="48">
        <v>1542.6590000000001</v>
      </c>
      <c r="Z377" s="48"/>
      <c r="AA377" s="29">
        <f t="shared" si="73"/>
        <v>0</v>
      </c>
      <c r="AB377" s="48">
        <f t="shared" si="74"/>
        <v>0</v>
      </c>
      <c r="AC377" s="49">
        <f t="shared" si="74"/>
        <v>0</v>
      </c>
      <c r="AD377" s="50">
        <f t="shared" si="74"/>
        <v>0</v>
      </c>
      <c r="AE377" s="49">
        <f t="shared" si="75"/>
        <v>0</v>
      </c>
      <c r="AF377" s="64"/>
      <c r="AG377" s="39"/>
      <c r="AH377" s="65"/>
      <c r="AI377" s="39"/>
      <c r="AJ377" s="39"/>
      <c r="AM377" s="35"/>
      <c r="AN377" s="35"/>
      <c r="AO377" s="12"/>
      <c r="AQ377" s="9"/>
    </row>
    <row r="378" spans="1:43" ht="19.899999999999999" customHeight="1" x14ac:dyDescent="0.2">
      <c r="A378" s="40"/>
      <c r="B378" s="47" t="s">
        <v>43</v>
      </c>
      <c r="C378" s="48">
        <v>1065.1881700000001</v>
      </c>
      <c r="D378" s="48"/>
      <c r="E378" s="48">
        <v>0</v>
      </c>
      <c r="F378" s="48">
        <v>0</v>
      </c>
      <c r="G378" s="49">
        <f t="shared" si="71"/>
        <v>0</v>
      </c>
      <c r="H378" s="48"/>
      <c r="I378" s="48"/>
      <c r="J378" s="48"/>
      <c r="K378" s="49"/>
      <c r="L378" s="48"/>
      <c r="M378" s="48"/>
      <c r="N378" s="48"/>
      <c r="O378" s="49">
        <f t="shared" si="72"/>
        <v>1065.1881700000001</v>
      </c>
      <c r="P378" s="48">
        <v>0</v>
      </c>
      <c r="Q378" s="48">
        <v>1065.1881700000001</v>
      </c>
      <c r="R378" s="48">
        <v>0</v>
      </c>
      <c r="S378" s="49">
        <v>0</v>
      </c>
      <c r="T378" s="48"/>
      <c r="U378" s="48"/>
      <c r="V378" s="48"/>
      <c r="W378" s="49">
        <v>0</v>
      </c>
      <c r="X378" s="48"/>
      <c r="Y378" s="48"/>
      <c r="Z378" s="48"/>
      <c r="AA378" s="29">
        <f t="shared" si="73"/>
        <v>0</v>
      </c>
      <c r="AB378" s="48">
        <f t="shared" si="74"/>
        <v>0</v>
      </c>
      <c r="AC378" s="49">
        <f t="shared" si="74"/>
        <v>0</v>
      </c>
      <c r="AD378" s="50">
        <f t="shared" si="74"/>
        <v>0</v>
      </c>
      <c r="AE378" s="49">
        <f t="shared" si="75"/>
        <v>0</v>
      </c>
      <c r="AF378" s="64"/>
      <c r="AG378" s="39"/>
      <c r="AH378" s="65"/>
      <c r="AI378" s="39"/>
      <c r="AJ378" s="39"/>
      <c r="AM378" s="35"/>
      <c r="AN378" s="35"/>
      <c r="AO378" s="12"/>
      <c r="AQ378" s="9"/>
    </row>
    <row r="379" spans="1:43" ht="19.899999999999999" customHeight="1" x14ac:dyDescent="0.2">
      <c r="A379" s="40"/>
      <c r="B379" s="47" t="s">
        <v>44</v>
      </c>
      <c r="C379" s="48">
        <v>337.17829999999998</v>
      </c>
      <c r="D379" s="48"/>
      <c r="E379" s="48">
        <v>0</v>
      </c>
      <c r="F379" s="48">
        <v>0</v>
      </c>
      <c r="G379" s="49">
        <f t="shared" si="71"/>
        <v>0</v>
      </c>
      <c r="H379" s="48"/>
      <c r="I379" s="48"/>
      <c r="J379" s="48"/>
      <c r="K379" s="49"/>
      <c r="L379" s="48"/>
      <c r="M379" s="48"/>
      <c r="N379" s="48"/>
      <c r="O379" s="49">
        <f t="shared" si="72"/>
        <v>1028.4918300000004</v>
      </c>
      <c r="P379" s="48">
        <v>0</v>
      </c>
      <c r="Q379" s="48">
        <v>1028.4918300000004</v>
      </c>
      <c r="R379" s="48">
        <v>0</v>
      </c>
      <c r="S379" s="49">
        <f>T379+U379+V379</f>
        <v>0</v>
      </c>
      <c r="T379" s="48">
        <f>T375-SUM(T376:T378)</f>
        <v>0</v>
      </c>
      <c r="U379" s="48">
        <f>U375-SUM(U376:U378)</f>
        <v>0</v>
      </c>
      <c r="V379" s="48">
        <f>V375-SUM(V376:V378)</f>
        <v>0</v>
      </c>
      <c r="W379" s="49">
        <f>X379+Y379+Z379</f>
        <v>0</v>
      </c>
      <c r="X379" s="48">
        <f>X375-SUM(X376:X378)</f>
        <v>0</v>
      </c>
      <c r="Y379" s="48">
        <f>Y375-SUM(Y376:Y378)</f>
        <v>0</v>
      </c>
      <c r="Z379" s="48">
        <f>Z375-SUM(Z376:Z378)</f>
        <v>0</v>
      </c>
      <c r="AA379" s="29">
        <f t="shared" si="73"/>
        <v>0</v>
      </c>
      <c r="AB379" s="48">
        <f t="shared" si="74"/>
        <v>0</v>
      </c>
      <c r="AC379" s="49">
        <f t="shared" si="74"/>
        <v>0</v>
      </c>
      <c r="AD379" s="50">
        <f t="shared" si="74"/>
        <v>0</v>
      </c>
      <c r="AE379" s="49">
        <f t="shared" si="75"/>
        <v>0</v>
      </c>
      <c r="AF379" s="64"/>
      <c r="AG379" s="39"/>
      <c r="AH379" s="65"/>
      <c r="AI379" s="39"/>
      <c r="AJ379" s="39"/>
      <c r="AM379" s="35"/>
      <c r="AN379" s="35"/>
      <c r="AO379" s="12"/>
      <c r="AQ379" s="9"/>
    </row>
    <row r="380" spans="1:43" ht="67.5" x14ac:dyDescent="0.2">
      <c r="A380" s="40">
        <v>70</v>
      </c>
      <c r="B380" s="74" t="s">
        <v>128</v>
      </c>
      <c r="C380" s="42">
        <v>6895.2803999999996</v>
      </c>
      <c r="D380" s="42">
        <f>SUM(D381:D384)</f>
        <v>0</v>
      </c>
      <c r="E380" s="42">
        <v>0</v>
      </c>
      <c r="F380" s="42">
        <v>0</v>
      </c>
      <c r="G380" s="43">
        <f t="shared" si="71"/>
        <v>0</v>
      </c>
      <c r="H380" s="42"/>
      <c r="I380" s="42"/>
      <c r="J380" s="42"/>
      <c r="K380" s="43">
        <f>L380+M380+N380</f>
        <v>0</v>
      </c>
      <c r="L380" s="42"/>
      <c r="M380" s="42"/>
      <c r="N380" s="42"/>
      <c r="O380" s="43">
        <f t="shared" si="72"/>
        <v>7016.5</v>
      </c>
      <c r="P380" s="42">
        <v>0</v>
      </c>
      <c r="Q380" s="42">
        <v>7016.5</v>
      </c>
      <c r="R380" s="42">
        <v>0</v>
      </c>
      <c r="S380" s="29">
        <f>T380+U380+V380</f>
        <v>2533.3419999999996</v>
      </c>
      <c r="T380" s="28">
        <v>0</v>
      </c>
      <c r="U380" s="28">
        <v>2533.3419999999996</v>
      </c>
      <c r="V380" s="28">
        <v>0</v>
      </c>
      <c r="W380" s="43">
        <f>X380+Y380+Z380</f>
        <v>2533.3419999999996</v>
      </c>
      <c r="X380" s="42">
        <v>0</v>
      </c>
      <c r="Y380" s="42">
        <v>2533.3419999999996</v>
      </c>
      <c r="Z380" s="42">
        <v>0</v>
      </c>
      <c r="AA380" s="29">
        <f t="shared" si="73"/>
        <v>0</v>
      </c>
      <c r="AB380" s="28">
        <f t="shared" si="74"/>
        <v>0</v>
      </c>
      <c r="AC380" s="29">
        <f t="shared" si="74"/>
        <v>0</v>
      </c>
      <c r="AD380" s="44">
        <f t="shared" si="74"/>
        <v>0</v>
      </c>
      <c r="AE380" s="43">
        <f t="shared" si="75"/>
        <v>0</v>
      </c>
      <c r="AF380" s="76"/>
      <c r="AG380" s="77"/>
      <c r="AH380" s="78"/>
      <c r="AI380" s="77"/>
      <c r="AJ380" s="77"/>
      <c r="AM380" s="35"/>
      <c r="AN380" s="35"/>
      <c r="AO380" s="12"/>
      <c r="AQ380" s="9"/>
    </row>
    <row r="381" spans="1:43" ht="19.899999999999999" customHeight="1" x14ac:dyDescent="0.2">
      <c r="A381" s="40"/>
      <c r="B381" s="47" t="s">
        <v>41</v>
      </c>
      <c r="C381" s="48">
        <v>0</v>
      </c>
      <c r="D381" s="48">
        <f>C381</f>
        <v>0</v>
      </c>
      <c r="E381" s="48">
        <v>0</v>
      </c>
      <c r="F381" s="48">
        <v>0</v>
      </c>
      <c r="G381" s="49">
        <f t="shared" si="71"/>
        <v>0</v>
      </c>
      <c r="H381" s="48"/>
      <c r="I381" s="48"/>
      <c r="J381" s="48"/>
      <c r="K381" s="49"/>
      <c r="L381" s="48"/>
      <c r="M381" s="48"/>
      <c r="N381" s="48"/>
      <c r="O381" s="49">
        <f t="shared" si="72"/>
        <v>0</v>
      </c>
      <c r="P381" s="48">
        <v>0</v>
      </c>
      <c r="Q381" s="48">
        <v>0</v>
      </c>
      <c r="R381" s="48">
        <v>0</v>
      </c>
      <c r="S381" s="49">
        <v>0</v>
      </c>
      <c r="T381" s="48"/>
      <c r="U381" s="48"/>
      <c r="V381" s="48"/>
      <c r="W381" s="49">
        <v>0</v>
      </c>
      <c r="X381" s="48"/>
      <c r="Y381" s="48"/>
      <c r="Z381" s="48"/>
      <c r="AA381" s="29">
        <f t="shared" si="73"/>
        <v>0</v>
      </c>
      <c r="AB381" s="48">
        <f t="shared" si="74"/>
        <v>0</v>
      </c>
      <c r="AC381" s="49">
        <f t="shared" si="74"/>
        <v>0</v>
      </c>
      <c r="AD381" s="50">
        <f t="shared" si="74"/>
        <v>0</v>
      </c>
      <c r="AE381" s="49">
        <f t="shared" si="75"/>
        <v>0</v>
      </c>
      <c r="AF381" s="64"/>
      <c r="AG381" s="39"/>
      <c r="AH381" s="65"/>
      <c r="AI381" s="39"/>
      <c r="AJ381" s="39"/>
      <c r="AM381" s="35"/>
      <c r="AN381" s="35"/>
      <c r="AO381" s="12"/>
      <c r="AQ381" s="9"/>
    </row>
    <row r="382" spans="1:43" ht="19.899999999999999" customHeight="1" x14ac:dyDescent="0.2">
      <c r="A382" s="40"/>
      <c r="B382" s="47" t="s">
        <v>42</v>
      </c>
      <c r="C382" s="48">
        <v>5285.2550000000001</v>
      </c>
      <c r="D382" s="48"/>
      <c r="E382" s="48">
        <v>0</v>
      </c>
      <c r="F382" s="48">
        <v>0</v>
      </c>
      <c r="G382" s="49">
        <f t="shared" si="71"/>
        <v>0</v>
      </c>
      <c r="H382" s="48"/>
      <c r="I382" s="48"/>
      <c r="J382" s="48"/>
      <c r="K382" s="49"/>
      <c r="L382" s="48"/>
      <c r="M382" s="48"/>
      <c r="N382" s="48"/>
      <c r="O382" s="49">
        <f t="shared" si="72"/>
        <v>5285.2550000000001</v>
      </c>
      <c r="P382" s="48">
        <v>0</v>
      </c>
      <c r="Q382" s="48">
        <v>5285.2550000000001</v>
      </c>
      <c r="R382" s="48">
        <v>0</v>
      </c>
      <c r="S382" s="49">
        <v>2533.3419999999996</v>
      </c>
      <c r="T382" s="48"/>
      <c r="U382" s="48">
        <v>2533.3419999999996</v>
      </c>
      <c r="V382" s="48"/>
      <c r="W382" s="49">
        <v>2533.3419999999996</v>
      </c>
      <c r="X382" s="48"/>
      <c r="Y382" s="48">
        <v>2533.3419999999996</v>
      </c>
      <c r="Z382" s="48"/>
      <c r="AA382" s="29">
        <f t="shared" si="73"/>
        <v>0</v>
      </c>
      <c r="AB382" s="48">
        <f t="shared" si="74"/>
        <v>0</v>
      </c>
      <c r="AC382" s="49">
        <f t="shared" si="74"/>
        <v>0</v>
      </c>
      <c r="AD382" s="50">
        <f t="shared" si="74"/>
        <v>0</v>
      </c>
      <c r="AE382" s="49">
        <f t="shared" si="75"/>
        <v>0</v>
      </c>
      <c r="AF382" s="64"/>
      <c r="AG382" s="39"/>
      <c r="AH382" s="65"/>
      <c r="AI382" s="39"/>
      <c r="AJ382" s="39"/>
      <c r="AM382" s="35"/>
      <c r="AN382" s="35"/>
      <c r="AO382" s="12"/>
      <c r="AQ382" s="9"/>
    </row>
    <row r="383" spans="1:43" ht="19.899999999999999" customHeight="1" x14ac:dyDescent="0.2">
      <c r="A383" s="40"/>
      <c r="B383" s="47" t="s">
        <v>43</v>
      </c>
      <c r="C383" s="48">
        <v>1068.7930000000001</v>
      </c>
      <c r="D383" s="48"/>
      <c r="E383" s="48">
        <v>0</v>
      </c>
      <c r="F383" s="48">
        <v>0</v>
      </c>
      <c r="G383" s="49">
        <f t="shared" si="71"/>
        <v>0</v>
      </c>
      <c r="H383" s="48"/>
      <c r="I383" s="48"/>
      <c r="J383" s="48"/>
      <c r="K383" s="49"/>
      <c r="L383" s="48"/>
      <c r="M383" s="48"/>
      <c r="N383" s="48"/>
      <c r="O383" s="49">
        <f t="shared" si="72"/>
        <v>1068.7930000000001</v>
      </c>
      <c r="P383" s="48">
        <v>0</v>
      </c>
      <c r="Q383" s="48">
        <v>1068.7930000000001</v>
      </c>
      <c r="R383" s="48">
        <v>0</v>
      </c>
      <c r="S383" s="49">
        <v>0</v>
      </c>
      <c r="T383" s="48"/>
      <c r="U383" s="48"/>
      <c r="V383" s="48"/>
      <c r="W383" s="49">
        <v>0</v>
      </c>
      <c r="X383" s="48"/>
      <c r="Y383" s="48"/>
      <c r="Z383" s="48"/>
      <c r="AA383" s="29">
        <f t="shared" si="73"/>
        <v>0</v>
      </c>
      <c r="AB383" s="48">
        <f t="shared" si="74"/>
        <v>0</v>
      </c>
      <c r="AC383" s="49">
        <f t="shared" si="74"/>
        <v>0</v>
      </c>
      <c r="AD383" s="50">
        <f t="shared" si="74"/>
        <v>0</v>
      </c>
      <c r="AE383" s="49">
        <f t="shared" si="75"/>
        <v>0</v>
      </c>
      <c r="AF383" s="64"/>
      <c r="AG383" s="39"/>
      <c r="AH383" s="65"/>
      <c r="AI383" s="39"/>
      <c r="AJ383" s="39"/>
      <c r="AM383" s="35"/>
      <c r="AN383" s="35"/>
      <c r="AO383" s="12"/>
      <c r="AQ383" s="9"/>
    </row>
    <row r="384" spans="1:43" ht="19.899999999999999" customHeight="1" x14ac:dyDescent="0.2">
      <c r="A384" s="40"/>
      <c r="B384" s="47" t="s">
        <v>44</v>
      </c>
      <c r="C384" s="48">
        <v>541.23239999999998</v>
      </c>
      <c r="D384" s="48"/>
      <c r="E384" s="48">
        <v>0</v>
      </c>
      <c r="F384" s="48">
        <v>0</v>
      </c>
      <c r="G384" s="49">
        <f t="shared" si="71"/>
        <v>0</v>
      </c>
      <c r="H384" s="48"/>
      <c r="I384" s="48"/>
      <c r="J384" s="48"/>
      <c r="K384" s="49"/>
      <c r="L384" s="48"/>
      <c r="M384" s="48"/>
      <c r="N384" s="48"/>
      <c r="O384" s="49">
        <f t="shared" si="72"/>
        <v>662.45200000000034</v>
      </c>
      <c r="P384" s="48">
        <v>0</v>
      </c>
      <c r="Q384" s="48">
        <v>662.45200000000034</v>
      </c>
      <c r="R384" s="48">
        <v>0</v>
      </c>
      <c r="S384" s="49">
        <f>T384+U384+V384</f>
        <v>0</v>
      </c>
      <c r="T384" s="48">
        <f>T380-SUM(T381:T383)</f>
        <v>0</v>
      </c>
      <c r="U384" s="48">
        <f>U380-SUM(U381:U383)</f>
        <v>0</v>
      </c>
      <c r="V384" s="48">
        <f>V380-SUM(V381:V383)</f>
        <v>0</v>
      </c>
      <c r="W384" s="49">
        <f>X384+Y384+Z384</f>
        <v>0</v>
      </c>
      <c r="X384" s="48">
        <f>X380-SUM(X381:X383)</f>
        <v>0</v>
      </c>
      <c r="Y384" s="48">
        <f>Y380-SUM(Y381:Y383)</f>
        <v>0</v>
      </c>
      <c r="Z384" s="48">
        <f>Z380-SUM(Z381:Z383)</f>
        <v>0</v>
      </c>
      <c r="AA384" s="29">
        <f t="shared" si="73"/>
        <v>0</v>
      </c>
      <c r="AB384" s="48">
        <f t="shared" si="74"/>
        <v>0</v>
      </c>
      <c r="AC384" s="49">
        <f t="shared" si="74"/>
        <v>0</v>
      </c>
      <c r="AD384" s="50">
        <f t="shared" si="74"/>
        <v>0</v>
      </c>
      <c r="AE384" s="49">
        <f t="shared" si="75"/>
        <v>0</v>
      </c>
      <c r="AF384" s="64"/>
      <c r="AG384" s="39"/>
      <c r="AH384" s="65"/>
      <c r="AI384" s="39"/>
      <c r="AJ384" s="39"/>
      <c r="AM384" s="35"/>
      <c r="AN384" s="35"/>
      <c r="AO384" s="12"/>
      <c r="AQ384" s="9"/>
    </row>
    <row r="385" spans="1:43" ht="72.75" customHeight="1" x14ac:dyDescent="0.2">
      <c r="A385" s="40">
        <v>71</v>
      </c>
      <c r="B385" s="74" t="s">
        <v>129</v>
      </c>
      <c r="C385" s="42">
        <v>11637.542509999997</v>
      </c>
      <c r="D385" s="42">
        <f>SUM(D386:D389)</f>
        <v>0</v>
      </c>
      <c r="E385" s="42">
        <v>0</v>
      </c>
      <c r="F385" s="42">
        <v>0</v>
      </c>
      <c r="G385" s="43">
        <f t="shared" si="71"/>
        <v>0</v>
      </c>
      <c r="H385" s="42"/>
      <c r="I385" s="42"/>
      <c r="J385" s="42"/>
      <c r="K385" s="43">
        <f>L385+M385+N385</f>
        <v>0</v>
      </c>
      <c r="L385" s="42"/>
      <c r="M385" s="42"/>
      <c r="N385" s="42"/>
      <c r="O385" s="43">
        <f t="shared" si="72"/>
        <v>12467.5</v>
      </c>
      <c r="P385" s="42">
        <v>0</v>
      </c>
      <c r="Q385" s="42">
        <v>12467.5</v>
      </c>
      <c r="R385" s="42">
        <v>0</v>
      </c>
      <c r="S385" s="29">
        <f>T385+U385+V385</f>
        <v>4647.5177600000006</v>
      </c>
      <c r="T385" s="28">
        <v>0</v>
      </c>
      <c r="U385" s="28">
        <v>4647.5177600000006</v>
      </c>
      <c r="V385" s="28">
        <v>0</v>
      </c>
      <c r="W385" s="43">
        <f>X385+Y385+Z385</f>
        <v>4640.7179999999998</v>
      </c>
      <c r="X385" s="42">
        <v>0</v>
      </c>
      <c r="Y385" s="42">
        <v>4640.7179999999998</v>
      </c>
      <c r="Z385" s="42">
        <v>0</v>
      </c>
      <c r="AA385" s="29">
        <f t="shared" si="73"/>
        <v>0</v>
      </c>
      <c r="AB385" s="28">
        <f t="shared" si="74"/>
        <v>0</v>
      </c>
      <c r="AC385" s="29">
        <f t="shared" si="74"/>
        <v>0</v>
      </c>
      <c r="AD385" s="44">
        <f t="shared" si="74"/>
        <v>0</v>
      </c>
      <c r="AE385" s="43">
        <f t="shared" si="75"/>
        <v>6.79976</v>
      </c>
      <c r="AF385" s="42">
        <f>SUM(AF386:AF389)</f>
        <v>0</v>
      </c>
      <c r="AG385" s="42">
        <f>SUM(AG386:AG389)</f>
        <v>6.79976</v>
      </c>
      <c r="AH385" s="42">
        <f>SUM(AH386:AH389)</f>
        <v>0</v>
      </c>
      <c r="AI385" s="77"/>
      <c r="AJ385" s="77"/>
      <c r="AM385" s="35"/>
      <c r="AN385" s="35"/>
      <c r="AO385" s="12"/>
      <c r="AQ385" s="9"/>
    </row>
    <row r="386" spans="1:43" ht="19.899999999999999" customHeight="1" x14ac:dyDescent="0.2">
      <c r="A386" s="40"/>
      <c r="B386" s="47" t="s">
        <v>41</v>
      </c>
      <c r="C386" s="48">
        <v>0</v>
      </c>
      <c r="D386" s="48">
        <f>C386</f>
        <v>0</v>
      </c>
      <c r="E386" s="48">
        <v>0</v>
      </c>
      <c r="F386" s="48">
        <v>0</v>
      </c>
      <c r="G386" s="49">
        <f t="shared" si="71"/>
        <v>0</v>
      </c>
      <c r="H386" s="48"/>
      <c r="I386" s="48"/>
      <c r="J386" s="48"/>
      <c r="K386" s="49"/>
      <c r="L386" s="48"/>
      <c r="M386" s="48"/>
      <c r="N386" s="48"/>
      <c r="O386" s="49">
        <f t="shared" si="72"/>
        <v>0</v>
      </c>
      <c r="P386" s="48">
        <v>0</v>
      </c>
      <c r="Q386" s="48">
        <v>0</v>
      </c>
      <c r="R386" s="48">
        <v>0</v>
      </c>
      <c r="S386" s="49">
        <v>0</v>
      </c>
      <c r="T386" s="48"/>
      <c r="U386" s="48"/>
      <c r="V386" s="48"/>
      <c r="W386" s="49">
        <v>0</v>
      </c>
      <c r="X386" s="48"/>
      <c r="Y386" s="48"/>
      <c r="Z386" s="48"/>
      <c r="AA386" s="29">
        <f t="shared" si="73"/>
        <v>0</v>
      </c>
      <c r="AB386" s="48">
        <f t="shared" si="74"/>
        <v>0</v>
      </c>
      <c r="AC386" s="49">
        <f t="shared" si="74"/>
        <v>0</v>
      </c>
      <c r="AD386" s="50">
        <f t="shared" si="74"/>
        <v>0</v>
      </c>
      <c r="AE386" s="49">
        <f t="shared" si="75"/>
        <v>0</v>
      </c>
      <c r="AF386" s="64"/>
      <c r="AG386" s="49"/>
      <c r="AH386" s="65"/>
      <c r="AI386" s="39"/>
      <c r="AJ386" s="39"/>
      <c r="AM386" s="35"/>
      <c r="AN386" s="35"/>
      <c r="AO386" s="12"/>
      <c r="AQ386" s="9"/>
    </row>
    <row r="387" spans="1:43" ht="19.899999999999999" customHeight="1" x14ac:dyDescent="0.2">
      <c r="A387" s="40"/>
      <c r="B387" s="47" t="s">
        <v>42</v>
      </c>
      <c r="C387" s="48">
        <v>9400.4490000000005</v>
      </c>
      <c r="D387" s="48"/>
      <c r="E387" s="48">
        <v>0</v>
      </c>
      <c r="F387" s="48">
        <v>0</v>
      </c>
      <c r="G387" s="49">
        <f t="shared" si="71"/>
        <v>0</v>
      </c>
      <c r="H387" s="48"/>
      <c r="I387" s="48"/>
      <c r="J387" s="48"/>
      <c r="K387" s="49"/>
      <c r="L387" s="48"/>
      <c r="M387" s="48"/>
      <c r="N387" s="48"/>
      <c r="O387" s="49">
        <f t="shared" si="72"/>
        <v>9400.4490000000005</v>
      </c>
      <c r="P387" s="48">
        <v>0</v>
      </c>
      <c r="Q387" s="48">
        <v>9400.4490000000005</v>
      </c>
      <c r="R387" s="48">
        <v>0</v>
      </c>
      <c r="S387" s="49">
        <v>4640.7179999999998</v>
      </c>
      <c r="T387" s="48"/>
      <c r="U387" s="48">
        <f>4647.51776-6.79976</f>
        <v>4640.7179999999998</v>
      </c>
      <c r="V387" s="48"/>
      <c r="W387" s="49">
        <v>4640.7179999999998</v>
      </c>
      <c r="X387" s="48"/>
      <c r="Y387" s="48">
        <v>4640.7179999999998</v>
      </c>
      <c r="Z387" s="48"/>
      <c r="AA387" s="29">
        <f t="shared" si="73"/>
        <v>0</v>
      </c>
      <c r="AB387" s="48">
        <f t="shared" si="74"/>
        <v>0</v>
      </c>
      <c r="AC387" s="49">
        <f t="shared" si="74"/>
        <v>0</v>
      </c>
      <c r="AD387" s="50">
        <f t="shared" si="74"/>
        <v>0</v>
      </c>
      <c r="AE387" s="49">
        <f t="shared" si="75"/>
        <v>0</v>
      </c>
      <c r="AF387" s="64"/>
      <c r="AG387" s="49"/>
      <c r="AH387" s="65"/>
      <c r="AI387" s="39"/>
      <c r="AJ387" s="39"/>
      <c r="AM387" s="35"/>
      <c r="AN387" s="35"/>
      <c r="AO387" s="12"/>
      <c r="AQ387" s="9"/>
    </row>
    <row r="388" spans="1:43" ht="19.899999999999999" customHeight="1" x14ac:dyDescent="0.2">
      <c r="A388" s="40"/>
      <c r="B388" s="47" t="s">
        <v>43</v>
      </c>
      <c r="C388" s="48">
        <v>1569.0414600000001</v>
      </c>
      <c r="D388" s="48"/>
      <c r="E388" s="48">
        <v>0</v>
      </c>
      <c r="F388" s="48">
        <v>0</v>
      </c>
      <c r="G388" s="49">
        <f t="shared" si="71"/>
        <v>0</v>
      </c>
      <c r="H388" s="48"/>
      <c r="I388" s="48"/>
      <c r="J388" s="48"/>
      <c r="K388" s="49"/>
      <c r="L388" s="48"/>
      <c r="M388" s="48"/>
      <c r="N388" s="48"/>
      <c r="O388" s="49">
        <f t="shared" si="72"/>
        <v>1569.0414600000001</v>
      </c>
      <c r="P388" s="48">
        <v>0</v>
      </c>
      <c r="Q388" s="48">
        <v>1569.0414600000001</v>
      </c>
      <c r="R388" s="48">
        <v>0</v>
      </c>
      <c r="S388" s="49">
        <v>0</v>
      </c>
      <c r="T388" s="48"/>
      <c r="U388" s="48"/>
      <c r="V388" s="48"/>
      <c r="W388" s="49">
        <v>0</v>
      </c>
      <c r="X388" s="48"/>
      <c r="Y388" s="48"/>
      <c r="Z388" s="48"/>
      <c r="AA388" s="29">
        <f t="shared" si="73"/>
        <v>0</v>
      </c>
      <c r="AB388" s="48">
        <f t="shared" si="74"/>
        <v>0</v>
      </c>
      <c r="AC388" s="49">
        <f t="shared" si="74"/>
        <v>0</v>
      </c>
      <c r="AD388" s="50">
        <f t="shared" si="74"/>
        <v>0</v>
      </c>
      <c r="AE388" s="49">
        <f t="shared" si="75"/>
        <v>0</v>
      </c>
      <c r="AF388" s="64"/>
      <c r="AG388" s="49"/>
      <c r="AH388" s="65"/>
      <c r="AI388" s="39"/>
      <c r="AJ388" s="39"/>
      <c r="AM388" s="35"/>
      <c r="AN388" s="35"/>
      <c r="AO388" s="12"/>
      <c r="AQ388" s="9"/>
    </row>
    <row r="389" spans="1:43" ht="19.899999999999999" customHeight="1" x14ac:dyDescent="0.2">
      <c r="A389" s="40"/>
      <c r="B389" s="47" t="s">
        <v>44</v>
      </c>
      <c r="C389" s="48">
        <v>668.05205000000001</v>
      </c>
      <c r="D389" s="48"/>
      <c r="E389" s="48">
        <v>0</v>
      </c>
      <c r="F389" s="48">
        <v>0</v>
      </c>
      <c r="G389" s="49">
        <f t="shared" si="71"/>
        <v>0</v>
      </c>
      <c r="H389" s="48"/>
      <c r="I389" s="48"/>
      <c r="J389" s="48"/>
      <c r="K389" s="49"/>
      <c r="L389" s="48"/>
      <c r="M389" s="48"/>
      <c r="N389" s="48"/>
      <c r="O389" s="49">
        <f t="shared" si="72"/>
        <v>1498.0095400000025</v>
      </c>
      <c r="P389" s="48">
        <v>0</v>
      </c>
      <c r="Q389" s="48">
        <v>1498.0095400000025</v>
      </c>
      <c r="R389" s="48">
        <v>0</v>
      </c>
      <c r="S389" s="49">
        <f>T389+U389+V389</f>
        <v>6.7997600000007878</v>
      </c>
      <c r="T389" s="48">
        <f>T385-SUM(T386:T388)</f>
        <v>0</v>
      </c>
      <c r="U389" s="48">
        <f>U385-SUM(U386:U388)</f>
        <v>6.7997600000007878</v>
      </c>
      <c r="V389" s="48">
        <f>V385-SUM(V386:V388)</f>
        <v>0</v>
      </c>
      <c r="W389" s="49">
        <f>X389+Y389+Z389</f>
        <v>0</v>
      </c>
      <c r="X389" s="48">
        <f>X385-SUM(X386:X388)</f>
        <v>0</v>
      </c>
      <c r="Y389" s="48">
        <f>Y385-SUM(Y386:Y388)</f>
        <v>0</v>
      </c>
      <c r="Z389" s="48">
        <f>Z385-SUM(Z386:Z388)</f>
        <v>0</v>
      </c>
      <c r="AA389" s="29">
        <f t="shared" si="73"/>
        <v>-7.8781425827401108E-13</v>
      </c>
      <c r="AB389" s="48">
        <f t="shared" si="74"/>
        <v>0</v>
      </c>
      <c r="AC389" s="49">
        <f t="shared" si="74"/>
        <v>-7.8781425827401108E-13</v>
      </c>
      <c r="AD389" s="50">
        <f t="shared" si="74"/>
        <v>0</v>
      </c>
      <c r="AE389" s="49">
        <f t="shared" si="75"/>
        <v>6.79976</v>
      </c>
      <c r="AF389" s="64"/>
      <c r="AG389" s="49">
        <v>6.79976</v>
      </c>
      <c r="AH389" s="65"/>
      <c r="AI389" s="39"/>
      <c r="AJ389" s="39"/>
      <c r="AM389" s="35"/>
      <c r="AN389" s="35"/>
      <c r="AO389" s="12"/>
      <c r="AQ389" s="9"/>
    </row>
    <row r="390" spans="1:43" ht="54" x14ac:dyDescent="0.2">
      <c r="A390" s="40">
        <v>72</v>
      </c>
      <c r="B390" s="74" t="s">
        <v>130</v>
      </c>
      <c r="C390" s="42">
        <v>8377.8216399999983</v>
      </c>
      <c r="D390" s="42">
        <f>SUM(D391:D394)</f>
        <v>0</v>
      </c>
      <c r="E390" s="42">
        <v>0</v>
      </c>
      <c r="F390" s="42">
        <v>0</v>
      </c>
      <c r="G390" s="43">
        <f t="shared" si="71"/>
        <v>0</v>
      </c>
      <c r="H390" s="42"/>
      <c r="I390" s="42"/>
      <c r="J390" s="42"/>
      <c r="K390" s="43">
        <f>L390+M390+N390</f>
        <v>0</v>
      </c>
      <c r="L390" s="42"/>
      <c r="M390" s="42"/>
      <c r="N390" s="42"/>
      <c r="O390" s="43">
        <f t="shared" si="72"/>
        <v>8867.5</v>
      </c>
      <c r="P390" s="42">
        <v>0</v>
      </c>
      <c r="Q390" s="42">
        <v>8867.5</v>
      </c>
      <c r="R390" s="42">
        <v>0</v>
      </c>
      <c r="S390" s="29">
        <f>T390+U390+V390</f>
        <v>2093.5369999999998</v>
      </c>
      <c r="T390" s="28">
        <v>0</v>
      </c>
      <c r="U390" s="28">
        <v>2093.5369999999998</v>
      </c>
      <c r="V390" s="28">
        <v>0</v>
      </c>
      <c r="W390" s="43">
        <f>X390+Y390+Z390</f>
        <v>2093.5369999999998</v>
      </c>
      <c r="X390" s="42">
        <v>0</v>
      </c>
      <c r="Y390" s="42">
        <v>2093.5369999999998</v>
      </c>
      <c r="Z390" s="42">
        <v>0</v>
      </c>
      <c r="AA390" s="29">
        <f t="shared" si="73"/>
        <v>0</v>
      </c>
      <c r="AB390" s="28">
        <f t="shared" si="74"/>
        <v>0</v>
      </c>
      <c r="AC390" s="29">
        <f t="shared" si="74"/>
        <v>0</v>
      </c>
      <c r="AD390" s="44">
        <f t="shared" si="74"/>
        <v>0</v>
      </c>
      <c r="AE390" s="43">
        <f t="shared" si="75"/>
        <v>0</v>
      </c>
      <c r="AF390" s="76"/>
      <c r="AG390" s="77"/>
      <c r="AH390" s="78"/>
      <c r="AI390" s="77"/>
      <c r="AJ390" s="77"/>
      <c r="AK390" s="51"/>
      <c r="AM390" s="35"/>
      <c r="AN390" s="35"/>
      <c r="AO390" s="12"/>
      <c r="AQ390" s="9"/>
    </row>
    <row r="391" spans="1:43" ht="19.899999999999999" customHeight="1" x14ac:dyDescent="0.2">
      <c r="A391" s="40"/>
      <c r="B391" s="47" t="s">
        <v>41</v>
      </c>
      <c r="C391" s="48">
        <v>0</v>
      </c>
      <c r="D391" s="48">
        <f>C391</f>
        <v>0</v>
      </c>
      <c r="E391" s="48">
        <v>0</v>
      </c>
      <c r="F391" s="48">
        <v>0</v>
      </c>
      <c r="G391" s="49">
        <f t="shared" si="71"/>
        <v>0</v>
      </c>
      <c r="H391" s="48"/>
      <c r="I391" s="48"/>
      <c r="J391" s="48"/>
      <c r="K391" s="49"/>
      <c r="L391" s="48"/>
      <c r="M391" s="48"/>
      <c r="N391" s="48"/>
      <c r="O391" s="49">
        <f t="shared" si="72"/>
        <v>0</v>
      </c>
      <c r="P391" s="48">
        <v>0</v>
      </c>
      <c r="Q391" s="48">
        <v>0</v>
      </c>
      <c r="R391" s="48">
        <v>0</v>
      </c>
      <c r="S391" s="49">
        <v>0</v>
      </c>
      <c r="T391" s="48"/>
      <c r="U391" s="48"/>
      <c r="V391" s="48"/>
      <c r="W391" s="49">
        <v>0</v>
      </c>
      <c r="X391" s="48"/>
      <c r="Y391" s="48"/>
      <c r="Z391" s="48"/>
      <c r="AA391" s="29">
        <f t="shared" si="73"/>
        <v>0</v>
      </c>
      <c r="AB391" s="48">
        <f t="shared" si="74"/>
        <v>0</v>
      </c>
      <c r="AC391" s="49">
        <f t="shared" si="74"/>
        <v>0</v>
      </c>
      <c r="AD391" s="50">
        <f t="shared" si="74"/>
        <v>0</v>
      </c>
      <c r="AE391" s="49">
        <f t="shared" si="75"/>
        <v>0</v>
      </c>
      <c r="AF391" s="64"/>
      <c r="AG391" s="39"/>
      <c r="AH391" s="65"/>
      <c r="AI391" s="39"/>
      <c r="AJ391" s="39"/>
      <c r="AM391" s="35"/>
      <c r="AN391" s="35"/>
      <c r="AO391" s="12"/>
      <c r="AQ391" s="9"/>
    </row>
    <row r="392" spans="1:43" ht="19.899999999999999" customHeight="1" x14ac:dyDescent="0.2">
      <c r="A392" s="40"/>
      <c r="B392" s="47" t="s">
        <v>42</v>
      </c>
      <c r="C392" s="48">
        <v>6676.8429999999998</v>
      </c>
      <c r="D392" s="48"/>
      <c r="E392" s="48">
        <v>0</v>
      </c>
      <c r="F392" s="48">
        <v>0</v>
      </c>
      <c r="G392" s="49">
        <f t="shared" si="71"/>
        <v>0</v>
      </c>
      <c r="H392" s="48"/>
      <c r="I392" s="48"/>
      <c r="J392" s="48"/>
      <c r="K392" s="49"/>
      <c r="L392" s="48"/>
      <c r="M392" s="48"/>
      <c r="N392" s="48"/>
      <c r="O392" s="49">
        <f t="shared" si="72"/>
        <v>6676.8429999999998</v>
      </c>
      <c r="P392" s="48">
        <v>0</v>
      </c>
      <c r="Q392" s="48">
        <v>6676.8429999999998</v>
      </c>
      <c r="R392" s="48">
        <v>0</v>
      </c>
      <c r="S392" s="49">
        <v>2093.5369999999998</v>
      </c>
      <c r="T392" s="48"/>
      <c r="U392" s="48">
        <v>2093.5369999999998</v>
      </c>
      <c r="V392" s="48"/>
      <c r="W392" s="49">
        <v>2093.5369999999998</v>
      </c>
      <c r="X392" s="48"/>
      <c r="Y392" s="48">
        <v>2093.5369999999998</v>
      </c>
      <c r="Z392" s="48"/>
      <c r="AA392" s="29">
        <f t="shared" si="73"/>
        <v>0</v>
      </c>
      <c r="AB392" s="48">
        <f t="shared" si="74"/>
        <v>0</v>
      </c>
      <c r="AC392" s="49">
        <f t="shared" si="74"/>
        <v>0</v>
      </c>
      <c r="AD392" s="50">
        <f t="shared" si="74"/>
        <v>0</v>
      </c>
      <c r="AE392" s="49">
        <f t="shared" si="75"/>
        <v>0</v>
      </c>
      <c r="AF392" s="64"/>
      <c r="AG392" s="39"/>
      <c r="AH392" s="65"/>
      <c r="AI392" s="39"/>
      <c r="AJ392" s="39"/>
      <c r="AM392" s="35"/>
      <c r="AN392" s="35"/>
      <c r="AO392" s="12"/>
      <c r="AQ392" s="9"/>
    </row>
    <row r="393" spans="1:43" ht="19.899999999999999" customHeight="1" x14ac:dyDescent="0.2">
      <c r="A393" s="40"/>
      <c r="B393" s="47" t="s">
        <v>43</v>
      </c>
      <c r="C393" s="48">
        <v>1196.9884200000001</v>
      </c>
      <c r="D393" s="48"/>
      <c r="E393" s="48">
        <v>0</v>
      </c>
      <c r="F393" s="48">
        <v>0</v>
      </c>
      <c r="G393" s="49">
        <f t="shared" si="71"/>
        <v>0</v>
      </c>
      <c r="H393" s="48"/>
      <c r="I393" s="48"/>
      <c r="J393" s="48"/>
      <c r="K393" s="49"/>
      <c r="L393" s="48"/>
      <c r="M393" s="48"/>
      <c r="N393" s="48"/>
      <c r="O393" s="49">
        <f t="shared" si="72"/>
        <v>1196.9884200000001</v>
      </c>
      <c r="P393" s="48">
        <v>0</v>
      </c>
      <c r="Q393" s="48">
        <v>1196.9884200000001</v>
      </c>
      <c r="R393" s="48">
        <v>0</v>
      </c>
      <c r="S393" s="49">
        <v>0</v>
      </c>
      <c r="T393" s="48"/>
      <c r="U393" s="48"/>
      <c r="V393" s="48"/>
      <c r="W393" s="49">
        <v>0</v>
      </c>
      <c r="X393" s="48"/>
      <c r="Y393" s="48"/>
      <c r="Z393" s="48"/>
      <c r="AA393" s="29">
        <f t="shared" si="73"/>
        <v>0</v>
      </c>
      <c r="AB393" s="48">
        <f t="shared" si="74"/>
        <v>0</v>
      </c>
      <c r="AC393" s="49">
        <f t="shared" si="74"/>
        <v>0</v>
      </c>
      <c r="AD393" s="50">
        <f t="shared" si="74"/>
        <v>0</v>
      </c>
      <c r="AE393" s="49">
        <f t="shared" si="75"/>
        <v>0</v>
      </c>
      <c r="AF393" s="64"/>
      <c r="AG393" s="39"/>
      <c r="AH393" s="65"/>
      <c r="AI393" s="39"/>
      <c r="AJ393" s="39"/>
      <c r="AM393" s="35"/>
      <c r="AN393" s="35"/>
      <c r="AO393" s="12"/>
      <c r="AQ393" s="9"/>
    </row>
    <row r="394" spans="1:43" ht="19.899999999999999" customHeight="1" x14ac:dyDescent="0.2">
      <c r="A394" s="40"/>
      <c r="B394" s="47" t="s">
        <v>44</v>
      </c>
      <c r="C394" s="48">
        <v>503.99022000000002</v>
      </c>
      <c r="D394" s="48"/>
      <c r="E394" s="48">
        <v>0</v>
      </c>
      <c r="F394" s="48">
        <v>0</v>
      </c>
      <c r="G394" s="49">
        <f t="shared" si="71"/>
        <v>0</v>
      </c>
      <c r="H394" s="48"/>
      <c r="I394" s="48"/>
      <c r="J394" s="48"/>
      <c r="K394" s="49"/>
      <c r="L394" s="48"/>
      <c r="M394" s="48"/>
      <c r="N394" s="48"/>
      <c r="O394" s="49">
        <f t="shared" si="72"/>
        <v>993.66858000000173</v>
      </c>
      <c r="P394" s="48">
        <v>0</v>
      </c>
      <c r="Q394" s="48">
        <v>993.66858000000173</v>
      </c>
      <c r="R394" s="48">
        <v>0</v>
      </c>
      <c r="S394" s="49">
        <f>T394+U394+V394</f>
        <v>0</v>
      </c>
      <c r="T394" s="48">
        <f>T390-SUM(T391:T393)</f>
        <v>0</v>
      </c>
      <c r="U394" s="48">
        <f>U390-SUM(U391:U393)</f>
        <v>0</v>
      </c>
      <c r="V394" s="48">
        <f>V390-SUM(V391:V393)</f>
        <v>0</v>
      </c>
      <c r="W394" s="49">
        <f>X394+Y394+Z394</f>
        <v>0</v>
      </c>
      <c r="X394" s="48">
        <f>X390-SUM(X391:X393)</f>
        <v>0</v>
      </c>
      <c r="Y394" s="48">
        <f>Y390-SUM(Y391:Y393)</f>
        <v>0</v>
      </c>
      <c r="Z394" s="48">
        <f>Z390-SUM(Z391:Z393)</f>
        <v>0</v>
      </c>
      <c r="AA394" s="29">
        <f t="shared" si="73"/>
        <v>0</v>
      </c>
      <c r="AB394" s="48">
        <f t="shared" si="74"/>
        <v>0</v>
      </c>
      <c r="AC394" s="49">
        <f t="shared" si="74"/>
        <v>0</v>
      </c>
      <c r="AD394" s="50">
        <f t="shared" si="74"/>
        <v>0</v>
      </c>
      <c r="AE394" s="49">
        <f t="shared" si="75"/>
        <v>0</v>
      </c>
      <c r="AF394" s="64"/>
      <c r="AG394" s="39"/>
      <c r="AH394" s="65"/>
      <c r="AI394" s="39"/>
      <c r="AJ394" s="39"/>
      <c r="AM394" s="35"/>
      <c r="AN394" s="35"/>
      <c r="AO394" s="12"/>
      <c r="AQ394" s="9"/>
    </row>
    <row r="395" spans="1:43" ht="59.45" customHeight="1" x14ac:dyDescent="0.2">
      <c r="A395" s="40">
        <v>73</v>
      </c>
      <c r="B395" s="74" t="s">
        <v>131</v>
      </c>
      <c r="C395" s="42">
        <v>5508.1498599999995</v>
      </c>
      <c r="D395" s="42">
        <f>SUM(D396:D399)</f>
        <v>0</v>
      </c>
      <c r="E395" s="42">
        <v>0</v>
      </c>
      <c r="F395" s="42">
        <v>0</v>
      </c>
      <c r="G395" s="43">
        <f t="shared" si="71"/>
        <v>0</v>
      </c>
      <c r="H395" s="42"/>
      <c r="I395" s="42"/>
      <c r="J395" s="42"/>
      <c r="K395" s="43">
        <f>L395+M395+N395</f>
        <v>0</v>
      </c>
      <c r="L395" s="42"/>
      <c r="M395" s="42"/>
      <c r="N395" s="42"/>
      <c r="O395" s="43">
        <f t="shared" si="72"/>
        <v>6125.9</v>
      </c>
      <c r="P395" s="42">
        <v>0</v>
      </c>
      <c r="Q395" s="42">
        <v>6125.9</v>
      </c>
      <c r="R395" s="42">
        <v>0</v>
      </c>
      <c r="S395" s="29">
        <f>T395+U395+V395</f>
        <v>1449.5339999999999</v>
      </c>
      <c r="T395" s="28">
        <v>0</v>
      </c>
      <c r="U395" s="28">
        <v>1449.5339999999999</v>
      </c>
      <c r="V395" s="28">
        <v>0</v>
      </c>
      <c r="W395" s="43">
        <f>X395+Y395+Z395</f>
        <v>1449.5339999999999</v>
      </c>
      <c r="X395" s="42">
        <v>0</v>
      </c>
      <c r="Y395" s="42">
        <v>1449.5339999999999</v>
      </c>
      <c r="Z395" s="42">
        <v>0</v>
      </c>
      <c r="AA395" s="29">
        <f t="shared" si="73"/>
        <v>0</v>
      </c>
      <c r="AB395" s="28">
        <f t="shared" si="74"/>
        <v>0</v>
      </c>
      <c r="AC395" s="29">
        <f t="shared" si="74"/>
        <v>0</v>
      </c>
      <c r="AD395" s="44">
        <f t="shared" si="74"/>
        <v>0</v>
      </c>
      <c r="AE395" s="43">
        <f t="shared" si="75"/>
        <v>0</v>
      </c>
      <c r="AF395" s="76"/>
      <c r="AG395" s="77"/>
      <c r="AH395" s="78"/>
      <c r="AI395" s="77"/>
      <c r="AJ395" s="77"/>
      <c r="AM395" s="35"/>
      <c r="AN395" s="35"/>
      <c r="AO395" s="12"/>
      <c r="AQ395" s="9"/>
    </row>
    <row r="396" spans="1:43" ht="19.899999999999999" customHeight="1" x14ac:dyDescent="0.2">
      <c r="A396" s="40"/>
      <c r="B396" s="47" t="s">
        <v>41</v>
      </c>
      <c r="C396" s="48">
        <v>0</v>
      </c>
      <c r="D396" s="48">
        <f>C396</f>
        <v>0</v>
      </c>
      <c r="E396" s="48">
        <v>0</v>
      </c>
      <c r="F396" s="48">
        <v>0</v>
      </c>
      <c r="G396" s="49">
        <f t="shared" si="71"/>
        <v>0</v>
      </c>
      <c r="H396" s="48"/>
      <c r="I396" s="48"/>
      <c r="J396" s="48"/>
      <c r="K396" s="49"/>
      <c r="L396" s="48"/>
      <c r="M396" s="48"/>
      <c r="N396" s="48"/>
      <c r="O396" s="49">
        <f t="shared" si="72"/>
        <v>0</v>
      </c>
      <c r="P396" s="48">
        <v>0</v>
      </c>
      <c r="Q396" s="48">
        <v>0</v>
      </c>
      <c r="R396" s="48">
        <v>0</v>
      </c>
      <c r="S396" s="49">
        <v>0</v>
      </c>
      <c r="T396" s="48"/>
      <c r="U396" s="48"/>
      <c r="V396" s="48"/>
      <c r="W396" s="49">
        <v>0</v>
      </c>
      <c r="X396" s="48"/>
      <c r="Y396" s="48"/>
      <c r="Z396" s="48"/>
      <c r="AA396" s="29">
        <f t="shared" si="73"/>
        <v>0</v>
      </c>
      <c r="AB396" s="48">
        <f t="shared" ref="AB396:AD427" si="76">X396+H396-L396-(T396-AF396)</f>
        <v>0</v>
      </c>
      <c r="AC396" s="49">
        <f t="shared" si="76"/>
        <v>0</v>
      </c>
      <c r="AD396" s="50">
        <f t="shared" si="76"/>
        <v>0</v>
      </c>
      <c r="AE396" s="49">
        <f t="shared" si="75"/>
        <v>0</v>
      </c>
      <c r="AF396" s="64"/>
      <c r="AG396" s="39"/>
      <c r="AH396" s="65"/>
      <c r="AI396" s="39"/>
      <c r="AJ396" s="39"/>
      <c r="AM396" s="35"/>
      <c r="AN396" s="35"/>
      <c r="AO396" s="12"/>
      <c r="AQ396" s="9"/>
    </row>
    <row r="397" spans="1:43" ht="19.899999999999999" customHeight="1" x14ac:dyDescent="0.2">
      <c r="A397" s="40"/>
      <c r="B397" s="47" t="s">
        <v>42</v>
      </c>
      <c r="C397" s="48">
        <v>4032.22</v>
      </c>
      <c r="D397" s="48"/>
      <c r="E397" s="48">
        <v>0</v>
      </c>
      <c r="F397" s="48">
        <v>0</v>
      </c>
      <c r="G397" s="49">
        <f t="shared" si="71"/>
        <v>0</v>
      </c>
      <c r="H397" s="48"/>
      <c r="I397" s="48"/>
      <c r="J397" s="48"/>
      <c r="K397" s="49"/>
      <c r="L397" s="48"/>
      <c r="M397" s="48"/>
      <c r="N397" s="48"/>
      <c r="O397" s="49">
        <f t="shared" si="72"/>
        <v>4032.22</v>
      </c>
      <c r="P397" s="48">
        <v>0</v>
      </c>
      <c r="Q397" s="48">
        <v>4032.22</v>
      </c>
      <c r="R397" s="48">
        <v>0</v>
      </c>
      <c r="S397" s="49">
        <v>1449.5339999999999</v>
      </c>
      <c r="T397" s="48"/>
      <c r="U397" s="48">
        <v>1449.5339999999999</v>
      </c>
      <c r="V397" s="48"/>
      <c r="W397" s="49">
        <v>1449.5339999999999</v>
      </c>
      <c r="X397" s="48"/>
      <c r="Y397" s="48">
        <v>1449.5339999999999</v>
      </c>
      <c r="Z397" s="48"/>
      <c r="AA397" s="29">
        <f t="shared" si="73"/>
        <v>0</v>
      </c>
      <c r="AB397" s="48">
        <f t="shared" si="76"/>
        <v>0</v>
      </c>
      <c r="AC397" s="49">
        <f t="shared" si="76"/>
        <v>0</v>
      </c>
      <c r="AD397" s="50">
        <f t="shared" si="76"/>
        <v>0</v>
      </c>
      <c r="AE397" s="49">
        <f t="shared" si="75"/>
        <v>0</v>
      </c>
      <c r="AF397" s="64"/>
      <c r="AG397" s="39"/>
      <c r="AH397" s="65"/>
      <c r="AI397" s="39"/>
      <c r="AJ397" s="39"/>
      <c r="AM397" s="35"/>
      <c r="AN397" s="35"/>
      <c r="AO397" s="12"/>
      <c r="AQ397" s="9"/>
    </row>
    <row r="398" spans="1:43" ht="19.899999999999999" customHeight="1" x14ac:dyDescent="0.2">
      <c r="A398" s="40"/>
      <c r="B398" s="47" t="s">
        <v>43</v>
      </c>
      <c r="C398" s="48">
        <v>1065.1881700000001</v>
      </c>
      <c r="D398" s="48"/>
      <c r="E398" s="48">
        <v>0</v>
      </c>
      <c r="F398" s="48">
        <v>0</v>
      </c>
      <c r="G398" s="49">
        <f t="shared" si="71"/>
        <v>0</v>
      </c>
      <c r="H398" s="48"/>
      <c r="I398" s="48"/>
      <c r="J398" s="48"/>
      <c r="K398" s="49"/>
      <c r="L398" s="48"/>
      <c r="M398" s="48"/>
      <c r="N398" s="48"/>
      <c r="O398" s="49">
        <f t="shared" si="72"/>
        <v>1065.1881700000001</v>
      </c>
      <c r="P398" s="48">
        <v>0</v>
      </c>
      <c r="Q398" s="48">
        <v>1065.1881700000001</v>
      </c>
      <c r="R398" s="48">
        <v>0</v>
      </c>
      <c r="S398" s="49">
        <v>0</v>
      </c>
      <c r="T398" s="48"/>
      <c r="U398" s="48"/>
      <c r="V398" s="48"/>
      <c r="W398" s="49">
        <v>0</v>
      </c>
      <c r="X398" s="48"/>
      <c r="Y398" s="48"/>
      <c r="Z398" s="48"/>
      <c r="AA398" s="29">
        <f t="shared" si="73"/>
        <v>0</v>
      </c>
      <c r="AB398" s="48">
        <f t="shared" si="76"/>
        <v>0</v>
      </c>
      <c r="AC398" s="49">
        <f t="shared" si="76"/>
        <v>0</v>
      </c>
      <c r="AD398" s="50">
        <f t="shared" si="76"/>
        <v>0</v>
      </c>
      <c r="AE398" s="49">
        <f t="shared" si="75"/>
        <v>0</v>
      </c>
      <c r="AF398" s="64"/>
      <c r="AG398" s="39"/>
      <c r="AH398" s="65"/>
      <c r="AI398" s="39"/>
      <c r="AJ398" s="39"/>
      <c r="AM398" s="35"/>
      <c r="AN398" s="35"/>
      <c r="AO398" s="12"/>
      <c r="AQ398" s="9"/>
    </row>
    <row r="399" spans="1:43" ht="19.899999999999999" customHeight="1" x14ac:dyDescent="0.2">
      <c r="A399" s="40"/>
      <c r="B399" s="47" t="s">
        <v>44</v>
      </c>
      <c r="C399" s="48">
        <v>410.74168999999995</v>
      </c>
      <c r="D399" s="48"/>
      <c r="E399" s="48">
        <v>0</v>
      </c>
      <c r="F399" s="48">
        <v>0</v>
      </c>
      <c r="G399" s="49">
        <f t="shared" si="71"/>
        <v>0</v>
      </c>
      <c r="H399" s="48"/>
      <c r="I399" s="48"/>
      <c r="J399" s="48"/>
      <c r="K399" s="49"/>
      <c r="L399" s="48"/>
      <c r="M399" s="48"/>
      <c r="N399" s="48"/>
      <c r="O399" s="49">
        <f t="shared" si="72"/>
        <v>1028.4918299999999</v>
      </c>
      <c r="P399" s="48">
        <v>0</v>
      </c>
      <c r="Q399" s="48">
        <v>1028.4918299999999</v>
      </c>
      <c r="R399" s="48">
        <v>0</v>
      </c>
      <c r="S399" s="49">
        <f>T399+U399+V399</f>
        <v>0</v>
      </c>
      <c r="T399" s="48">
        <f>T395-SUM(T396:T398)</f>
        <v>0</v>
      </c>
      <c r="U399" s="48">
        <f>U395-SUM(U396:U398)</f>
        <v>0</v>
      </c>
      <c r="V399" s="48">
        <f>V395-SUM(V396:V398)</f>
        <v>0</v>
      </c>
      <c r="W399" s="49">
        <f>X399+Y399+Z399</f>
        <v>0</v>
      </c>
      <c r="X399" s="48">
        <f>X395-SUM(X396:X398)</f>
        <v>0</v>
      </c>
      <c r="Y399" s="48">
        <f>Y395-SUM(Y396:Y398)</f>
        <v>0</v>
      </c>
      <c r="Z399" s="48">
        <f>Z395-SUM(Z396:Z398)</f>
        <v>0</v>
      </c>
      <c r="AA399" s="29">
        <f t="shared" si="73"/>
        <v>0</v>
      </c>
      <c r="AB399" s="48">
        <f t="shared" si="76"/>
        <v>0</v>
      </c>
      <c r="AC399" s="49">
        <f t="shared" si="76"/>
        <v>0</v>
      </c>
      <c r="AD399" s="50">
        <f t="shared" si="76"/>
        <v>0</v>
      </c>
      <c r="AE399" s="49">
        <f t="shared" si="75"/>
        <v>0</v>
      </c>
      <c r="AF399" s="64"/>
      <c r="AG399" s="39"/>
      <c r="AH399" s="65"/>
      <c r="AI399" s="39"/>
      <c r="AJ399" s="39"/>
      <c r="AM399" s="35"/>
      <c r="AN399" s="35"/>
      <c r="AO399" s="12"/>
      <c r="AQ399" s="9"/>
    </row>
    <row r="400" spans="1:43" ht="49.15" customHeight="1" x14ac:dyDescent="0.2">
      <c r="A400" s="40">
        <v>74</v>
      </c>
      <c r="B400" s="74" t="s">
        <v>132</v>
      </c>
      <c r="C400" s="42">
        <v>5611.8259099999996</v>
      </c>
      <c r="D400" s="42">
        <f>SUM(D401:D404)</f>
        <v>0</v>
      </c>
      <c r="E400" s="42">
        <v>0</v>
      </c>
      <c r="F400" s="42">
        <v>0</v>
      </c>
      <c r="G400" s="43">
        <f t="shared" si="71"/>
        <v>0</v>
      </c>
      <c r="H400" s="42"/>
      <c r="I400" s="42"/>
      <c r="J400" s="42"/>
      <c r="K400" s="43">
        <f>L400+M400+N400</f>
        <v>0</v>
      </c>
      <c r="L400" s="42"/>
      <c r="M400" s="42"/>
      <c r="N400" s="42"/>
      <c r="O400" s="43">
        <f t="shared" si="72"/>
        <v>6125.9</v>
      </c>
      <c r="P400" s="42">
        <v>0</v>
      </c>
      <c r="Q400" s="42">
        <v>6125.9</v>
      </c>
      <c r="R400" s="42">
        <v>0</v>
      </c>
      <c r="S400" s="29">
        <f>T400+U400+V400</f>
        <v>2017.9960000000001</v>
      </c>
      <c r="T400" s="28">
        <v>0</v>
      </c>
      <c r="U400" s="28">
        <v>2017.9960000000001</v>
      </c>
      <c r="V400" s="28">
        <v>0</v>
      </c>
      <c r="W400" s="43">
        <f>X400+Y400+Z400</f>
        <v>2857.1425699999995</v>
      </c>
      <c r="X400" s="42">
        <v>0</v>
      </c>
      <c r="Y400" s="42">
        <v>2857.1425699999995</v>
      </c>
      <c r="Z400" s="42">
        <v>0</v>
      </c>
      <c r="AA400" s="29">
        <f t="shared" si="73"/>
        <v>853.30656999999951</v>
      </c>
      <c r="AB400" s="28">
        <f t="shared" si="76"/>
        <v>0</v>
      </c>
      <c r="AC400" s="29">
        <f t="shared" si="76"/>
        <v>853.30656999999951</v>
      </c>
      <c r="AD400" s="44">
        <f t="shared" si="76"/>
        <v>0</v>
      </c>
      <c r="AE400" s="43">
        <f t="shared" si="75"/>
        <v>14.16</v>
      </c>
      <c r="AF400" s="42">
        <f>SUM(AF401:AF404)</f>
        <v>0</v>
      </c>
      <c r="AG400" s="42">
        <f>SUM(AG401:AG404)</f>
        <v>14.16</v>
      </c>
      <c r="AH400" s="42">
        <f>SUM(AH401:AH404)</f>
        <v>0</v>
      </c>
      <c r="AI400" s="77"/>
      <c r="AJ400" s="77"/>
      <c r="AM400" s="35"/>
      <c r="AN400" s="35"/>
      <c r="AO400" s="12"/>
      <c r="AQ400" s="9"/>
    </row>
    <row r="401" spans="1:43" ht="19.899999999999999" customHeight="1" x14ac:dyDescent="0.2">
      <c r="A401" s="40"/>
      <c r="B401" s="47" t="s">
        <v>41</v>
      </c>
      <c r="C401" s="48">
        <v>0</v>
      </c>
      <c r="D401" s="48">
        <f>C401</f>
        <v>0</v>
      </c>
      <c r="E401" s="48">
        <v>0</v>
      </c>
      <c r="F401" s="48">
        <v>0</v>
      </c>
      <c r="G401" s="49">
        <f t="shared" si="71"/>
        <v>0</v>
      </c>
      <c r="H401" s="48"/>
      <c r="I401" s="48"/>
      <c r="J401" s="48"/>
      <c r="K401" s="49"/>
      <c r="L401" s="48"/>
      <c r="M401" s="48"/>
      <c r="N401" s="48"/>
      <c r="O401" s="49">
        <f t="shared" si="72"/>
        <v>0</v>
      </c>
      <c r="P401" s="48">
        <v>0</v>
      </c>
      <c r="Q401" s="48">
        <v>0</v>
      </c>
      <c r="R401" s="48">
        <v>0</v>
      </c>
      <c r="S401" s="49">
        <v>0</v>
      </c>
      <c r="T401" s="48"/>
      <c r="U401" s="48"/>
      <c r="V401" s="48"/>
      <c r="W401" s="49">
        <v>0</v>
      </c>
      <c r="X401" s="48"/>
      <c r="Y401" s="48"/>
      <c r="Z401" s="48"/>
      <c r="AA401" s="29">
        <f t="shared" si="73"/>
        <v>0</v>
      </c>
      <c r="AB401" s="48">
        <f t="shared" si="76"/>
        <v>0</v>
      </c>
      <c r="AC401" s="49">
        <f t="shared" si="76"/>
        <v>0</v>
      </c>
      <c r="AD401" s="50">
        <f t="shared" si="76"/>
        <v>0</v>
      </c>
      <c r="AE401" s="49">
        <f t="shared" si="75"/>
        <v>0</v>
      </c>
      <c r="AF401" s="64"/>
      <c r="AG401" s="39"/>
      <c r="AH401" s="65"/>
      <c r="AI401" s="39"/>
      <c r="AJ401" s="39"/>
      <c r="AM401" s="35"/>
      <c r="AN401" s="35"/>
      <c r="AO401" s="12"/>
      <c r="AQ401" s="9"/>
    </row>
    <row r="402" spans="1:43" ht="19.899999999999999" customHeight="1" x14ac:dyDescent="0.2">
      <c r="A402" s="40"/>
      <c r="B402" s="47" t="s">
        <v>42</v>
      </c>
      <c r="C402" s="48">
        <v>4032.22</v>
      </c>
      <c r="D402" s="48"/>
      <c r="E402" s="48">
        <v>0</v>
      </c>
      <c r="F402" s="48">
        <v>0</v>
      </c>
      <c r="G402" s="49">
        <f t="shared" si="71"/>
        <v>0</v>
      </c>
      <c r="H402" s="48"/>
      <c r="I402" s="48"/>
      <c r="J402" s="48"/>
      <c r="K402" s="49"/>
      <c r="L402" s="48"/>
      <c r="M402" s="48"/>
      <c r="N402" s="48"/>
      <c r="O402" s="49">
        <f t="shared" si="72"/>
        <v>4032.22</v>
      </c>
      <c r="P402" s="48">
        <v>0</v>
      </c>
      <c r="Q402" s="48">
        <v>4032.22</v>
      </c>
      <c r="R402" s="48">
        <v>0</v>
      </c>
      <c r="S402" s="49">
        <v>2003.8359999999998</v>
      </c>
      <c r="T402" s="48"/>
      <c r="U402" s="48">
        <f>2017.996-14.16</f>
        <v>2003.836</v>
      </c>
      <c r="V402" s="48"/>
      <c r="W402" s="49">
        <v>2842.9825699999997</v>
      </c>
      <c r="X402" s="48"/>
      <c r="Y402" s="48">
        <v>2842.9825700000001</v>
      </c>
      <c r="Z402" s="48"/>
      <c r="AA402" s="29">
        <f t="shared" si="73"/>
        <v>839.14657000000011</v>
      </c>
      <c r="AB402" s="48">
        <f t="shared" si="76"/>
        <v>0</v>
      </c>
      <c r="AC402" s="49">
        <f t="shared" si="76"/>
        <v>839.14657000000011</v>
      </c>
      <c r="AD402" s="50">
        <f t="shared" si="76"/>
        <v>0</v>
      </c>
      <c r="AE402" s="49">
        <f t="shared" si="75"/>
        <v>0</v>
      </c>
      <c r="AF402" s="64"/>
      <c r="AG402" s="39"/>
      <c r="AH402" s="65"/>
      <c r="AI402" s="39"/>
      <c r="AJ402" s="39"/>
      <c r="AM402" s="35"/>
      <c r="AN402" s="35"/>
      <c r="AO402" s="12"/>
      <c r="AQ402" s="9"/>
    </row>
    <row r="403" spans="1:43" ht="19.899999999999999" customHeight="1" x14ac:dyDescent="0.2">
      <c r="A403" s="40"/>
      <c r="B403" s="47" t="s">
        <v>43</v>
      </c>
      <c r="C403" s="48">
        <v>1065.1881700000001</v>
      </c>
      <c r="D403" s="48"/>
      <c r="E403" s="48">
        <v>0</v>
      </c>
      <c r="F403" s="48">
        <v>0</v>
      </c>
      <c r="G403" s="49">
        <f t="shared" si="71"/>
        <v>0</v>
      </c>
      <c r="H403" s="48"/>
      <c r="I403" s="48"/>
      <c r="J403" s="48"/>
      <c r="K403" s="49"/>
      <c r="L403" s="48"/>
      <c r="M403" s="48"/>
      <c r="N403" s="48"/>
      <c r="O403" s="49">
        <f t="shared" si="72"/>
        <v>1065.1881700000001</v>
      </c>
      <c r="P403" s="48">
        <v>0</v>
      </c>
      <c r="Q403" s="48">
        <v>1065.1881700000001</v>
      </c>
      <c r="R403" s="48">
        <v>0</v>
      </c>
      <c r="S403" s="49">
        <v>0</v>
      </c>
      <c r="T403" s="48"/>
      <c r="U403" s="48"/>
      <c r="V403" s="48"/>
      <c r="W403" s="49">
        <v>0</v>
      </c>
      <c r="X403" s="48"/>
      <c r="Y403" s="48"/>
      <c r="Z403" s="48"/>
      <c r="AA403" s="29">
        <f t="shared" si="73"/>
        <v>0</v>
      </c>
      <c r="AB403" s="48">
        <f t="shared" si="76"/>
        <v>0</v>
      </c>
      <c r="AC403" s="49">
        <f t="shared" si="76"/>
        <v>0</v>
      </c>
      <c r="AD403" s="50">
        <f t="shared" si="76"/>
        <v>0</v>
      </c>
      <c r="AE403" s="49">
        <f t="shared" si="75"/>
        <v>0</v>
      </c>
      <c r="AF403" s="64"/>
      <c r="AG403" s="39"/>
      <c r="AH403" s="65"/>
      <c r="AI403" s="39"/>
      <c r="AJ403" s="39"/>
      <c r="AM403" s="35"/>
      <c r="AN403" s="35"/>
      <c r="AO403" s="12"/>
      <c r="AQ403" s="9"/>
    </row>
    <row r="404" spans="1:43" ht="19.899999999999999" customHeight="1" x14ac:dyDescent="0.2">
      <c r="A404" s="40"/>
      <c r="B404" s="47" t="s">
        <v>44</v>
      </c>
      <c r="C404" s="48">
        <v>514.41773999999998</v>
      </c>
      <c r="D404" s="48"/>
      <c r="E404" s="48">
        <v>0</v>
      </c>
      <c r="F404" s="48">
        <v>0</v>
      </c>
      <c r="G404" s="49">
        <f t="shared" si="71"/>
        <v>0</v>
      </c>
      <c r="H404" s="48"/>
      <c r="I404" s="48"/>
      <c r="J404" s="48"/>
      <c r="K404" s="49"/>
      <c r="L404" s="48"/>
      <c r="M404" s="48"/>
      <c r="N404" s="48"/>
      <c r="O404" s="49">
        <f t="shared" si="72"/>
        <v>1028.4918299999999</v>
      </c>
      <c r="P404" s="48">
        <v>0</v>
      </c>
      <c r="Q404" s="48">
        <v>1028.4918299999999</v>
      </c>
      <c r="R404" s="48">
        <v>0</v>
      </c>
      <c r="S404" s="49">
        <f>T404+U404+V404</f>
        <v>14.160000000000082</v>
      </c>
      <c r="T404" s="48">
        <f>T400-SUM(T401:T403)</f>
        <v>0</v>
      </c>
      <c r="U404" s="48">
        <f>U400-SUM(U401:U403)</f>
        <v>14.160000000000082</v>
      </c>
      <c r="V404" s="48">
        <f>V400-SUM(V401:V403)</f>
        <v>0</v>
      </c>
      <c r="W404" s="49">
        <f>X404+Y404+Z404</f>
        <v>14.1599999999994</v>
      </c>
      <c r="X404" s="48">
        <f>X400-SUM(X401:X403)</f>
        <v>0</v>
      </c>
      <c r="Y404" s="48">
        <f>Y400-SUM(Y401:Y403)</f>
        <v>14.1599999999994</v>
      </c>
      <c r="Z404" s="48">
        <f>Z400-SUM(Z401:Z403)</f>
        <v>0</v>
      </c>
      <c r="AA404" s="29">
        <f t="shared" si="73"/>
        <v>14.159999999999318</v>
      </c>
      <c r="AB404" s="48">
        <f t="shared" si="76"/>
        <v>0</v>
      </c>
      <c r="AC404" s="49">
        <f t="shared" si="76"/>
        <v>14.159999999999318</v>
      </c>
      <c r="AD404" s="50">
        <f t="shared" si="76"/>
        <v>0</v>
      </c>
      <c r="AE404" s="49">
        <f t="shared" si="75"/>
        <v>14.16</v>
      </c>
      <c r="AF404" s="64"/>
      <c r="AG404" s="49">
        <v>14.16</v>
      </c>
      <c r="AH404" s="65"/>
      <c r="AI404" s="39"/>
      <c r="AJ404" s="39"/>
      <c r="AM404" s="35"/>
      <c r="AN404" s="35"/>
      <c r="AO404" s="12"/>
      <c r="AQ404" s="9"/>
    </row>
    <row r="405" spans="1:43" ht="63.75" x14ac:dyDescent="0.2">
      <c r="A405" s="40">
        <v>75</v>
      </c>
      <c r="B405" s="79" t="s">
        <v>133</v>
      </c>
      <c r="C405" s="42">
        <v>13613.362360000001</v>
      </c>
      <c r="D405" s="42">
        <f>SUM(D406:D409)</f>
        <v>0</v>
      </c>
      <c r="E405" s="42">
        <v>8025.4746400000004</v>
      </c>
      <c r="F405" s="42">
        <v>8025.4746400000004</v>
      </c>
      <c r="G405" s="43">
        <f t="shared" si="71"/>
        <v>0</v>
      </c>
      <c r="H405" s="42"/>
      <c r="I405" s="42"/>
      <c r="J405" s="42"/>
      <c r="K405" s="43">
        <f>L405+M405+N405</f>
        <v>0</v>
      </c>
      <c r="L405" s="42"/>
      <c r="M405" s="42"/>
      <c r="N405" s="42"/>
      <c r="O405" s="43">
        <f t="shared" si="72"/>
        <v>6050</v>
      </c>
      <c r="P405" s="42">
        <v>0</v>
      </c>
      <c r="Q405" s="42">
        <v>6050</v>
      </c>
      <c r="R405" s="42">
        <v>0</v>
      </c>
      <c r="S405" s="29">
        <f>T405+U405+V405</f>
        <v>5489.9453599999997</v>
      </c>
      <c r="T405" s="28">
        <v>0</v>
      </c>
      <c r="U405" s="28">
        <v>5489.9453599999997</v>
      </c>
      <c r="V405" s="28">
        <v>0</v>
      </c>
      <c r="W405" s="43">
        <f>X405+Y405+Z405</f>
        <v>5489.9453599999997</v>
      </c>
      <c r="X405" s="42">
        <v>0</v>
      </c>
      <c r="Y405" s="42">
        <v>5489.9453599999997</v>
      </c>
      <c r="Z405" s="42">
        <v>0</v>
      </c>
      <c r="AA405" s="29">
        <f t="shared" si="73"/>
        <v>0</v>
      </c>
      <c r="AB405" s="28">
        <f t="shared" si="76"/>
        <v>0</v>
      </c>
      <c r="AC405" s="29">
        <f t="shared" si="76"/>
        <v>0</v>
      </c>
      <c r="AD405" s="44">
        <f t="shared" si="76"/>
        <v>0</v>
      </c>
      <c r="AE405" s="43">
        <f t="shared" si="75"/>
        <v>0</v>
      </c>
      <c r="AF405" s="42"/>
      <c r="AG405" s="43"/>
      <c r="AH405" s="55"/>
      <c r="AI405" s="46"/>
      <c r="AJ405" s="46"/>
      <c r="AL405" s="12">
        <f>G405+W405-K405-S405-(AA405-AE405)</f>
        <v>0</v>
      </c>
      <c r="AM405" s="35">
        <f>G405+W405-K405-S405</f>
        <v>0</v>
      </c>
      <c r="AN405" s="35">
        <f>AA405-AE405</f>
        <v>0</v>
      </c>
      <c r="AO405" s="12">
        <f>AM405-AN405</f>
        <v>0</v>
      </c>
      <c r="AQ405" s="9"/>
    </row>
    <row r="406" spans="1:43" ht="19.899999999999999" customHeight="1" x14ac:dyDescent="0.2">
      <c r="A406" s="40"/>
      <c r="B406" s="47" t="s">
        <v>41</v>
      </c>
      <c r="C406" s="48">
        <v>0</v>
      </c>
      <c r="D406" s="48">
        <f>C406</f>
        <v>0</v>
      </c>
      <c r="E406" s="48">
        <v>0</v>
      </c>
      <c r="F406" s="48">
        <v>0</v>
      </c>
      <c r="G406" s="49">
        <f t="shared" si="71"/>
        <v>0</v>
      </c>
      <c r="H406" s="48"/>
      <c r="I406" s="48"/>
      <c r="J406" s="48"/>
      <c r="K406" s="49"/>
      <c r="L406" s="48"/>
      <c r="M406" s="48"/>
      <c r="N406" s="48"/>
      <c r="O406" s="49">
        <f t="shared" si="72"/>
        <v>0</v>
      </c>
      <c r="P406" s="48">
        <v>0</v>
      </c>
      <c r="Q406" s="48">
        <v>0</v>
      </c>
      <c r="R406" s="48">
        <v>0</v>
      </c>
      <c r="S406" s="49">
        <v>0</v>
      </c>
      <c r="T406" s="48"/>
      <c r="U406" s="48"/>
      <c r="V406" s="48"/>
      <c r="W406" s="49">
        <v>0</v>
      </c>
      <c r="X406" s="48"/>
      <c r="Y406" s="48"/>
      <c r="Z406" s="48"/>
      <c r="AA406" s="29">
        <f t="shared" si="73"/>
        <v>0</v>
      </c>
      <c r="AB406" s="48">
        <f t="shared" si="76"/>
        <v>0</v>
      </c>
      <c r="AC406" s="49">
        <f t="shared" si="76"/>
        <v>0</v>
      </c>
      <c r="AD406" s="50">
        <f t="shared" si="76"/>
        <v>0</v>
      </c>
      <c r="AE406" s="49">
        <f t="shared" si="75"/>
        <v>0</v>
      </c>
      <c r="AF406" s="48"/>
      <c r="AG406" s="49"/>
      <c r="AH406" s="50"/>
      <c r="AI406" s="49"/>
      <c r="AJ406" s="49"/>
      <c r="AM406" s="35"/>
      <c r="AN406" s="35"/>
      <c r="AO406" s="12"/>
      <c r="AQ406" s="9"/>
    </row>
    <row r="407" spans="1:43" ht="19.899999999999999" customHeight="1" x14ac:dyDescent="0.2">
      <c r="A407" s="40"/>
      <c r="B407" s="47" t="s">
        <v>42</v>
      </c>
      <c r="C407" s="48">
        <v>12135.736000000001</v>
      </c>
      <c r="D407" s="48"/>
      <c r="E407" s="48">
        <v>6927.7829999999994</v>
      </c>
      <c r="F407" s="48">
        <v>6927.7829999999994</v>
      </c>
      <c r="G407" s="49">
        <f t="shared" si="71"/>
        <v>0</v>
      </c>
      <c r="H407" s="48"/>
      <c r="I407" s="48"/>
      <c r="J407" s="48"/>
      <c r="K407" s="49"/>
      <c r="L407" s="48"/>
      <c r="M407" s="48"/>
      <c r="N407" s="48"/>
      <c r="O407" s="49">
        <f t="shared" si="72"/>
        <v>5207.9530000000004</v>
      </c>
      <c r="P407" s="48">
        <v>0</v>
      </c>
      <c r="Q407" s="48">
        <v>5207.9530000000004</v>
      </c>
      <c r="R407" s="48">
        <v>0</v>
      </c>
      <c r="S407" s="49">
        <v>5207.9529999999995</v>
      </c>
      <c r="T407" s="48"/>
      <c r="U407" s="48">
        <v>5207.9529999999995</v>
      </c>
      <c r="V407" s="48"/>
      <c r="W407" s="49">
        <v>5207.9529999999995</v>
      </c>
      <c r="X407" s="48"/>
      <c r="Y407" s="48">
        <v>5207.9530000000004</v>
      </c>
      <c r="Z407" s="48"/>
      <c r="AA407" s="29">
        <f t="shared" si="73"/>
        <v>0</v>
      </c>
      <c r="AB407" s="48">
        <f t="shared" si="76"/>
        <v>0</v>
      </c>
      <c r="AC407" s="49">
        <f t="shared" si="76"/>
        <v>0</v>
      </c>
      <c r="AD407" s="50">
        <f t="shared" si="76"/>
        <v>0</v>
      </c>
      <c r="AE407" s="49">
        <f t="shared" si="75"/>
        <v>0</v>
      </c>
      <c r="AF407" s="48"/>
      <c r="AG407" s="49"/>
      <c r="AH407" s="50"/>
      <c r="AI407" s="49"/>
      <c r="AJ407" s="49"/>
      <c r="AM407" s="35"/>
      <c r="AN407" s="35"/>
      <c r="AO407" s="12"/>
      <c r="AQ407" s="9"/>
    </row>
    <row r="408" spans="1:43" ht="19.899999999999999" customHeight="1" x14ac:dyDescent="0.2">
      <c r="A408" s="40"/>
      <c r="B408" s="47" t="s">
        <v>43</v>
      </c>
      <c r="C408" s="48">
        <v>0</v>
      </c>
      <c r="D408" s="48"/>
      <c r="E408" s="48">
        <v>0</v>
      </c>
      <c r="F408" s="48">
        <v>0</v>
      </c>
      <c r="G408" s="49">
        <f t="shared" si="71"/>
        <v>0</v>
      </c>
      <c r="H408" s="48"/>
      <c r="I408" s="48"/>
      <c r="J408" s="48"/>
      <c r="K408" s="49"/>
      <c r="L408" s="48"/>
      <c r="M408" s="48"/>
      <c r="N408" s="48"/>
      <c r="O408" s="49">
        <f t="shared" si="72"/>
        <v>0</v>
      </c>
      <c r="P408" s="48">
        <v>0</v>
      </c>
      <c r="Q408" s="48">
        <v>0</v>
      </c>
      <c r="R408" s="48">
        <v>0</v>
      </c>
      <c r="S408" s="49">
        <v>0</v>
      </c>
      <c r="T408" s="48"/>
      <c r="U408" s="48"/>
      <c r="V408" s="48"/>
      <c r="W408" s="49">
        <v>0</v>
      </c>
      <c r="X408" s="48"/>
      <c r="Y408" s="48"/>
      <c r="Z408" s="48"/>
      <c r="AA408" s="29">
        <f t="shared" si="73"/>
        <v>0</v>
      </c>
      <c r="AB408" s="48">
        <f t="shared" si="76"/>
        <v>0</v>
      </c>
      <c r="AC408" s="49">
        <f t="shared" si="76"/>
        <v>0</v>
      </c>
      <c r="AD408" s="50">
        <f t="shared" si="76"/>
        <v>0</v>
      </c>
      <c r="AE408" s="49">
        <f t="shared" si="75"/>
        <v>0</v>
      </c>
      <c r="AF408" s="48"/>
      <c r="AG408" s="49"/>
      <c r="AH408" s="50"/>
      <c r="AI408" s="49"/>
      <c r="AJ408" s="49"/>
      <c r="AM408" s="35"/>
      <c r="AN408" s="35"/>
      <c r="AO408" s="12"/>
      <c r="AQ408" s="9"/>
    </row>
    <row r="409" spans="1:43" ht="19.899999999999999" customHeight="1" x14ac:dyDescent="0.2">
      <c r="A409" s="40"/>
      <c r="B409" s="47" t="s">
        <v>44</v>
      </c>
      <c r="C409" s="48">
        <v>1477.62636</v>
      </c>
      <c r="D409" s="48"/>
      <c r="E409" s="48">
        <v>1097.6916398070291</v>
      </c>
      <c r="F409" s="48">
        <v>1097.6916398070291</v>
      </c>
      <c r="G409" s="49">
        <f t="shared" si="71"/>
        <v>0</v>
      </c>
      <c r="H409" s="48"/>
      <c r="I409" s="48"/>
      <c r="J409" s="48"/>
      <c r="K409" s="49"/>
      <c r="L409" s="48"/>
      <c r="M409" s="48"/>
      <c r="N409" s="48"/>
      <c r="O409" s="49">
        <f t="shared" si="72"/>
        <v>842.0469999999998</v>
      </c>
      <c r="P409" s="48">
        <v>0</v>
      </c>
      <c r="Q409" s="48">
        <v>842.0469999999998</v>
      </c>
      <c r="R409" s="48">
        <v>0</v>
      </c>
      <c r="S409" s="49">
        <f>T409+U409+V409</f>
        <v>281.99236000000019</v>
      </c>
      <c r="T409" s="48">
        <f>T405-SUM(T406:T408)</f>
        <v>0</v>
      </c>
      <c r="U409" s="48">
        <f>U405-SUM(U406:U408)</f>
        <v>281.99236000000019</v>
      </c>
      <c r="V409" s="48">
        <f>V405-SUM(V406:V408)</f>
        <v>0</v>
      </c>
      <c r="W409" s="49">
        <f>X409+Y409+Z409</f>
        <v>281.99235999999928</v>
      </c>
      <c r="X409" s="48">
        <f>X405-SUM(X406:X408)</f>
        <v>0</v>
      </c>
      <c r="Y409" s="48">
        <f>Y405-SUM(Y406:Y408)</f>
        <v>281.99235999999928</v>
      </c>
      <c r="Z409" s="48">
        <f>Z405-SUM(Z406:Z408)</f>
        <v>0</v>
      </c>
      <c r="AA409" s="29">
        <f t="shared" si="73"/>
        <v>-9.0949470177292824E-13</v>
      </c>
      <c r="AB409" s="48">
        <f t="shared" si="76"/>
        <v>0</v>
      </c>
      <c r="AC409" s="49">
        <f t="shared" si="76"/>
        <v>-9.0949470177292824E-13</v>
      </c>
      <c r="AD409" s="50">
        <f t="shared" si="76"/>
        <v>0</v>
      </c>
      <c r="AE409" s="49">
        <f t="shared" si="75"/>
        <v>0</v>
      </c>
      <c r="AF409" s="48"/>
      <c r="AG409" s="49"/>
      <c r="AH409" s="50"/>
      <c r="AI409" s="49"/>
      <c r="AJ409" s="49"/>
      <c r="AM409" s="35"/>
      <c r="AN409" s="35"/>
      <c r="AO409" s="12"/>
      <c r="AQ409" s="9"/>
    </row>
    <row r="410" spans="1:43" ht="63.75" x14ac:dyDescent="0.2">
      <c r="A410" s="40">
        <v>76</v>
      </c>
      <c r="B410" s="79" t="s">
        <v>134</v>
      </c>
      <c r="C410" s="42">
        <v>12428.518349999998</v>
      </c>
      <c r="D410" s="42">
        <f>SUM(D411:D414)</f>
        <v>0</v>
      </c>
      <c r="E410" s="42">
        <v>9852.5330299999987</v>
      </c>
      <c r="F410" s="42">
        <v>9852.5330300000005</v>
      </c>
      <c r="G410" s="43">
        <f t="shared" si="71"/>
        <v>0</v>
      </c>
      <c r="H410" s="42"/>
      <c r="I410" s="42"/>
      <c r="J410" s="42"/>
      <c r="K410" s="43">
        <f>L410+M410+N410</f>
        <v>0</v>
      </c>
      <c r="L410" s="42"/>
      <c r="M410" s="42"/>
      <c r="N410" s="42"/>
      <c r="O410" s="43">
        <f t="shared" si="72"/>
        <v>2850</v>
      </c>
      <c r="P410" s="42">
        <v>0</v>
      </c>
      <c r="Q410" s="42">
        <v>2850</v>
      </c>
      <c r="R410" s="42">
        <v>0</v>
      </c>
      <c r="S410" s="29">
        <f>T410+U410+V410</f>
        <v>2565.0293099999999</v>
      </c>
      <c r="T410" s="28">
        <v>0</v>
      </c>
      <c r="U410" s="28">
        <v>2565.0293099999999</v>
      </c>
      <c r="V410" s="28">
        <v>0</v>
      </c>
      <c r="W410" s="43">
        <f>X410+Y410+Z410</f>
        <v>2565.0293100000004</v>
      </c>
      <c r="X410" s="42">
        <v>0</v>
      </c>
      <c r="Y410" s="42">
        <v>2565.0293100000004</v>
      </c>
      <c r="Z410" s="42">
        <v>0</v>
      </c>
      <c r="AA410" s="29">
        <f t="shared" si="73"/>
        <v>0</v>
      </c>
      <c r="AB410" s="28">
        <f t="shared" si="76"/>
        <v>0</v>
      </c>
      <c r="AC410" s="29">
        <f t="shared" si="76"/>
        <v>0</v>
      </c>
      <c r="AD410" s="44">
        <f t="shared" si="76"/>
        <v>0</v>
      </c>
      <c r="AE410" s="43">
        <f t="shared" si="75"/>
        <v>0</v>
      </c>
      <c r="AF410" s="54"/>
      <c r="AG410" s="46"/>
      <c r="AH410" s="55"/>
      <c r="AI410" s="46"/>
      <c r="AJ410" s="46"/>
      <c r="AL410" s="12">
        <f>G410+W410-K410-S410-(AA410-AE410)</f>
        <v>4.5474735088646412E-13</v>
      </c>
      <c r="AM410" s="35">
        <f>G410+W410-K410-S410</f>
        <v>0</v>
      </c>
      <c r="AN410" s="35">
        <f>AA410-AE410</f>
        <v>0</v>
      </c>
      <c r="AO410" s="12">
        <f>AM410-AN410</f>
        <v>0</v>
      </c>
      <c r="AQ410" s="9"/>
    </row>
    <row r="411" spans="1:43" ht="19.899999999999999" customHeight="1" x14ac:dyDescent="0.2">
      <c r="A411" s="40"/>
      <c r="B411" s="47" t="s">
        <v>41</v>
      </c>
      <c r="C411" s="48">
        <v>0</v>
      </c>
      <c r="D411" s="48">
        <f>C411</f>
        <v>0</v>
      </c>
      <c r="E411" s="48">
        <v>0</v>
      </c>
      <c r="F411" s="48">
        <v>0</v>
      </c>
      <c r="G411" s="49">
        <f t="shared" si="71"/>
        <v>0</v>
      </c>
      <c r="H411" s="48"/>
      <c r="I411" s="48"/>
      <c r="J411" s="48"/>
      <c r="K411" s="49"/>
      <c r="L411" s="48"/>
      <c r="M411" s="48"/>
      <c r="N411" s="48"/>
      <c r="O411" s="49">
        <f t="shared" si="72"/>
        <v>0</v>
      </c>
      <c r="P411" s="48">
        <v>0</v>
      </c>
      <c r="Q411" s="48">
        <v>0</v>
      </c>
      <c r="R411" s="48">
        <v>0</v>
      </c>
      <c r="S411" s="49">
        <v>0</v>
      </c>
      <c r="T411" s="48"/>
      <c r="U411" s="48"/>
      <c r="V411" s="48"/>
      <c r="W411" s="49">
        <v>0</v>
      </c>
      <c r="X411" s="48"/>
      <c r="Y411" s="48"/>
      <c r="Z411" s="48"/>
      <c r="AA411" s="29">
        <f t="shared" si="73"/>
        <v>0</v>
      </c>
      <c r="AB411" s="48">
        <f t="shared" si="76"/>
        <v>0</v>
      </c>
      <c r="AC411" s="49">
        <f t="shared" si="76"/>
        <v>0</v>
      </c>
      <c r="AD411" s="50">
        <f t="shared" si="76"/>
        <v>0</v>
      </c>
      <c r="AE411" s="49">
        <f t="shared" si="75"/>
        <v>0</v>
      </c>
      <c r="AF411" s="48"/>
      <c r="AG411" s="49"/>
      <c r="AH411" s="50"/>
      <c r="AI411" s="49"/>
      <c r="AJ411" s="49"/>
      <c r="AM411" s="35"/>
      <c r="AN411" s="35"/>
      <c r="AO411" s="12"/>
      <c r="AQ411" s="9"/>
    </row>
    <row r="412" spans="1:43" ht="19.899999999999999" customHeight="1" x14ac:dyDescent="0.2">
      <c r="A412" s="40"/>
      <c r="B412" s="47" t="s">
        <v>42</v>
      </c>
      <c r="C412" s="48">
        <v>11814.531000000001</v>
      </c>
      <c r="D412" s="48"/>
      <c r="E412" s="48">
        <v>9402.8240000000005</v>
      </c>
      <c r="F412" s="48">
        <v>9402.8240000000005</v>
      </c>
      <c r="G412" s="49">
        <f t="shared" si="71"/>
        <v>0</v>
      </c>
      <c r="H412" s="48"/>
      <c r="I412" s="48"/>
      <c r="J412" s="48"/>
      <c r="K412" s="49"/>
      <c r="L412" s="48"/>
      <c r="M412" s="48"/>
      <c r="N412" s="48"/>
      <c r="O412" s="49">
        <f t="shared" si="72"/>
        <v>2411.7069999999999</v>
      </c>
      <c r="P412" s="48">
        <v>0</v>
      </c>
      <c r="Q412" s="48">
        <v>2411.7069999999999</v>
      </c>
      <c r="R412" s="48">
        <v>0</v>
      </c>
      <c r="S412" s="49">
        <v>2411.7069999999999</v>
      </c>
      <c r="T412" s="48"/>
      <c r="U412" s="48">
        <v>2411.7069999999999</v>
      </c>
      <c r="V412" s="48"/>
      <c r="W412" s="49">
        <v>2411.7069999999999</v>
      </c>
      <c r="X412" s="48"/>
      <c r="Y412" s="48">
        <v>2411.7069999999999</v>
      </c>
      <c r="Z412" s="48"/>
      <c r="AA412" s="29">
        <f t="shared" si="73"/>
        <v>0</v>
      </c>
      <c r="AB412" s="48">
        <f t="shared" si="76"/>
        <v>0</v>
      </c>
      <c r="AC412" s="49">
        <f t="shared" si="76"/>
        <v>0</v>
      </c>
      <c r="AD412" s="50">
        <f t="shared" si="76"/>
        <v>0</v>
      </c>
      <c r="AE412" s="49">
        <f t="shared" si="75"/>
        <v>0</v>
      </c>
      <c r="AF412" s="48"/>
      <c r="AG412" s="49"/>
      <c r="AH412" s="50"/>
      <c r="AI412" s="49"/>
      <c r="AJ412" s="49"/>
      <c r="AM412" s="35"/>
      <c r="AN412" s="35"/>
      <c r="AO412" s="12"/>
      <c r="AQ412" s="9"/>
    </row>
    <row r="413" spans="1:43" ht="19.899999999999999" customHeight="1" x14ac:dyDescent="0.2">
      <c r="A413" s="40"/>
      <c r="B413" s="47" t="s">
        <v>43</v>
      </c>
      <c r="C413" s="48">
        <v>0</v>
      </c>
      <c r="D413" s="48"/>
      <c r="E413" s="48">
        <v>0</v>
      </c>
      <c r="F413" s="48">
        <v>0</v>
      </c>
      <c r="G413" s="49">
        <f t="shared" si="71"/>
        <v>0</v>
      </c>
      <c r="H413" s="48"/>
      <c r="I413" s="48"/>
      <c r="J413" s="48"/>
      <c r="K413" s="49"/>
      <c r="L413" s="48"/>
      <c r="M413" s="48"/>
      <c r="N413" s="48"/>
      <c r="O413" s="49">
        <f t="shared" si="72"/>
        <v>0</v>
      </c>
      <c r="P413" s="48">
        <v>0</v>
      </c>
      <c r="Q413" s="48">
        <v>0</v>
      </c>
      <c r="R413" s="48">
        <v>0</v>
      </c>
      <c r="S413" s="49">
        <v>0</v>
      </c>
      <c r="T413" s="48"/>
      <c r="U413" s="48"/>
      <c r="V413" s="48"/>
      <c r="W413" s="49">
        <v>0</v>
      </c>
      <c r="X413" s="48"/>
      <c r="Y413" s="48"/>
      <c r="Z413" s="48"/>
      <c r="AA413" s="29">
        <f t="shared" si="73"/>
        <v>0</v>
      </c>
      <c r="AB413" s="48">
        <f t="shared" si="76"/>
        <v>0</v>
      </c>
      <c r="AC413" s="49">
        <f t="shared" si="76"/>
        <v>0</v>
      </c>
      <c r="AD413" s="50">
        <f t="shared" si="76"/>
        <v>0</v>
      </c>
      <c r="AE413" s="49">
        <f t="shared" si="75"/>
        <v>0</v>
      </c>
      <c r="AF413" s="48"/>
      <c r="AG413" s="49"/>
      <c r="AH413" s="50"/>
      <c r="AI413" s="49"/>
      <c r="AJ413" s="49"/>
      <c r="AM413" s="35"/>
      <c r="AN413" s="35"/>
      <c r="AO413" s="12"/>
      <c r="AQ413" s="9"/>
    </row>
    <row r="414" spans="1:43" ht="19.899999999999999" customHeight="1" x14ac:dyDescent="0.2">
      <c r="A414" s="40"/>
      <c r="B414" s="47" t="s">
        <v>44</v>
      </c>
      <c r="C414" s="48">
        <v>613.98734999999999</v>
      </c>
      <c r="D414" s="48"/>
      <c r="E414" s="48">
        <v>449.70903254646441</v>
      </c>
      <c r="F414" s="48">
        <v>449.70903254646441</v>
      </c>
      <c r="G414" s="49">
        <f t="shared" si="71"/>
        <v>0</v>
      </c>
      <c r="H414" s="48"/>
      <c r="I414" s="48"/>
      <c r="J414" s="48"/>
      <c r="K414" s="49"/>
      <c r="L414" s="48"/>
      <c r="M414" s="48"/>
      <c r="N414" s="48"/>
      <c r="O414" s="49">
        <f t="shared" si="72"/>
        <v>438.29300000000046</v>
      </c>
      <c r="P414" s="48">
        <v>0</v>
      </c>
      <c r="Q414" s="48">
        <v>438.29300000000046</v>
      </c>
      <c r="R414" s="48">
        <v>0</v>
      </c>
      <c r="S414" s="49">
        <f>T414+U414+V414</f>
        <v>153.32231000000002</v>
      </c>
      <c r="T414" s="48">
        <f>T410-SUM(T411:T413)</f>
        <v>0</v>
      </c>
      <c r="U414" s="48">
        <f>U410-SUM(U411:U413)</f>
        <v>153.32231000000002</v>
      </c>
      <c r="V414" s="48">
        <f>V410-SUM(V411:V413)</f>
        <v>0</v>
      </c>
      <c r="W414" s="49">
        <f>X414+Y414+Z414</f>
        <v>153.32231000000047</v>
      </c>
      <c r="X414" s="48">
        <f>X410-SUM(X411:X413)</f>
        <v>0</v>
      </c>
      <c r="Y414" s="48">
        <f>Y410-SUM(Y411:Y413)</f>
        <v>153.32231000000047</v>
      </c>
      <c r="Z414" s="48">
        <f>Z410-SUM(Z411:Z413)</f>
        <v>0</v>
      </c>
      <c r="AA414" s="29">
        <f t="shared" si="73"/>
        <v>4.5474735088646412E-13</v>
      </c>
      <c r="AB414" s="48">
        <f t="shared" si="76"/>
        <v>0</v>
      </c>
      <c r="AC414" s="49">
        <f t="shared" si="76"/>
        <v>4.5474735088646412E-13</v>
      </c>
      <c r="AD414" s="50">
        <f t="shared" si="76"/>
        <v>0</v>
      </c>
      <c r="AE414" s="49">
        <f t="shared" si="75"/>
        <v>0</v>
      </c>
      <c r="AF414" s="48"/>
      <c r="AG414" s="49"/>
      <c r="AH414" s="50"/>
      <c r="AI414" s="49"/>
      <c r="AJ414" s="49"/>
      <c r="AM414" s="35"/>
      <c r="AN414" s="35"/>
      <c r="AO414" s="12"/>
      <c r="AQ414" s="9"/>
    </row>
    <row r="415" spans="1:43" ht="51" x14ac:dyDescent="0.2">
      <c r="A415" s="40">
        <v>77</v>
      </c>
      <c r="B415" s="79" t="s">
        <v>135</v>
      </c>
      <c r="C415" s="42">
        <v>8611.2230499999969</v>
      </c>
      <c r="D415" s="42">
        <f>SUM(D416:D419)</f>
        <v>0</v>
      </c>
      <c r="E415" s="42">
        <v>8387.1559400000006</v>
      </c>
      <c r="F415" s="42">
        <v>8465.5399400000006</v>
      </c>
      <c r="G415" s="43">
        <f t="shared" si="71"/>
        <v>78.384000000000015</v>
      </c>
      <c r="H415" s="42"/>
      <c r="I415" s="42">
        <v>78.384000000000015</v>
      </c>
      <c r="J415" s="42"/>
      <c r="K415" s="43">
        <f>L415+M415+N415</f>
        <v>0</v>
      </c>
      <c r="L415" s="42"/>
      <c r="M415" s="42"/>
      <c r="N415" s="42"/>
      <c r="O415" s="43">
        <f t="shared" si="72"/>
        <v>174.8</v>
      </c>
      <c r="P415" s="42">
        <v>0</v>
      </c>
      <c r="Q415" s="42">
        <v>174.8</v>
      </c>
      <c r="R415" s="42">
        <v>0</v>
      </c>
      <c r="S415" s="29">
        <f>T415+U415+V415</f>
        <v>78.384</v>
      </c>
      <c r="T415" s="28">
        <v>0</v>
      </c>
      <c r="U415" s="28">
        <v>78.384</v>
      </c>
      <c r="V415" s="28">
        <v>0</v>
      </c>
      <c r="W415" s="43">
        <f>X415+Y415+Z415</f>
        <v>0</v>
      </c>
      <c r="X415" s="42">
        <v>0</v>
      </c>
      <c r="Y415" s="42">
        <v>0</v>
      </c>
      <c r="Z415" s="42">
        <v>0</v>
      </c>
      <c r="AA415" s="29">
        <f t="shared" si="73"/>
        <v>0</v>
      </c>
      <c r="AB415" s="28">
        <f t="shared" si="76"/>
        <v>0</v>
      </c>
      <c r="AC415" s="29">
        <f t="shared" si="76"/>
        <v>0</v>
      </c>
      <c r="AD415" s="44">
        <f t="shared" si="76"/>
        <v>0</v>
      </c>
      <c r="AE415" s="43">
        <f t="shared" si="75"/>
        <v>0</v>
      </c>
      <c r="AF415" s="42"/>
      <c r="AG415" s="43"/>
      <c r="AH415" s="55"/>
      <c r="AI415" s="46"/>
      <c r="AJ415" s="46"/>
      <c r="AL415" s="12">
        <f>G415+W415-K415-S415-(AA415-AE415)</f>
        <v>1.4210854715202004E-14</v>
      </c>
      <c r="AM415" s="35">
        <f>G415+W415-K415-S415</f>
        <v>0</v>
      </c>
      <c r="AN415" s="35">
        <f>AA415-AE415</f>
        <v>0</v>
      </c>
      <c r="AO415" s="12">
        <f>AM415-AN415</f>
        <v>0</v>
      </c>
      <c r="AQ415" s="9"/>
    </row>
    <row r="416" spans="1:43" ht="19.899999999999999" customHeight="1" x14ac:dyDescent="0.2">
      <c r="A416" s="40"/>
      <c r="B416" s="47" t="s">
        <v>41</v>
      </c>
      <c r="C416" s="48">
        <v>0</v>
      </c>
      <c r="D416" s="48">
        <f>C416</f>
        <v>0</v>
      </c>
      <c r="E416" s="48">
        <v>0</v>
      </c>
      <c r="F416" s="48">
        <v>0</v>
      </c>
      <c r="G416" s="49">
        <f t="shared" si="71"/>
        <v>0</v>
      </c>
      <c r="H416" s="48"/>
      <c r="I416" s="48">
        <f>F416-E416</f>
        <v>0</v>
      </c>
      <c r="J416" s="48"/>
      <c r="K416" s="49"/>
      <c r="L416" s="48"/>
      <c r="M416" s="48"/>
      <c r="N416" s="48"/>
      <c r="O416" s="49">
        <f t="shared" si="72"/>
        <v>0</v>
      </c>
      <c r="P416" s="48">
        <v>0</v>
      </c>
      <c r="Q416" s="48">
        <v>0</v>
      </c>
      <c r="R416" s="48">
        <v>0</v>
      </c>
      <c r="S416" s="49">
        <v>0</v>
      </c>
      <c r="T416" s="48"/>
      <c r="U416" s="48"/>
      <c r="V416" s="48"/>
      <c r="W416" s="49">
        <v>0</v>
      </c>
      <c r="X416" s="48"/>
      <c r="Y416" s="48"/>
      <c r="Z416" s="48"/>
      <c r="AA416" s="29">
        <f t="shared" si="73"/>
        <v>0</v>
      </c>
      <c r="AB416" s="48">
        <f t="shared" si="76"/>
        <v>0</v>
      </c>
      <c r="AC416" s="49">
        <f t="shared" si="76"/>
        <v>0</v>
      </c>
      <c r="AD416" s="50">
        <f t="shared" si="76"/>
        <v>0</v>
      </c>
      <c r="AE416" s="49">
        <f t="shared" si="75"/>
        <v>0</v>
      </c>
      <c r="AF416" s="48"/>
      <c r="AG416" s="49"/>
      <c r="AH416" s="50"/>
      <c r="AI416" s="49"/>
      <c r="AJ416" s="80"/>
      <c r="AM416" s="35"/>
      <c r="AN416" s="35"/>
      <c r="AO416" s="12"/>
      <c r="AQ416" s="9"/>
    </row>
    <row r="417" spans="1:43" ht="19.899999999999999" customHeight="1" x14ac:dyDescent="0.2">
      <c r="A417" s="40"/>
      <c r="B417" s="47" t="s">
        <v>42</v>
      </c>
      <c r="C417" s="48">
        <v>8031.2079999999996</v>
      </c>
      <c r="D417" s="48"/>
      <c r="E417" s="48">
        <v>7953.3739999999998</v>
      </c>
      <c r="F417" s="48">
        <v>8031.2079999999996</v>
      </c>
      <c r="G417" s="49">
        <f t="shared" si="71"/>
        <v>77.833999999999833</v>
      </c>
      <c r="H417" s="48"/>
      <c r="I417" s="48">
        <f>F417-E417</f>
        <v>77.833999999999833</v>
      </c>
      <c r="J417" s="48"/>
      <c r="K417" s="49"/>
      <c r="L417" s="48"/>
      <c r="M417" s="48"/>
      <c r="N417" s="48"/>
      <c r="O417" s="49">
        <f t="shared" si="72"/>
        <v>77.834000000000003</v>
      </c>
      <c r="P417" s="48">
        <v>0</v>
      </c>
      <c r="Q417" s="48">
        <v>77.834000000000003</v>
      </c>
      <c r="R417" s="48">
        <v>0</v>
      </c>
      <c r="S417" s="49">
        <v>77.834000000000003</v>
      </c>
      <c r="T417" s="48"/>
      <c r="U417" s="48">
        <v>77.834000000000003</v>
      </c>
      <c r="V417" s="48"/>
      <c r="W417" s="49">
        <v>0</v>
      </c>
      <c r="X417" s="48"/>
      <c r="Y417" s="48"/>
      <c r="Z417" s="48"/>
      <c r="AA417" s="29">
        <f t="shared" si="73"/>
        <v>-1.7053025658242404E-13</v>
      </c>
      <c r="AB417" s="48">
        <f t="shared" si="76"/>
        <v>0</v>
      </c>
      <c r="AC417" s="49">
        <f t="shared" si="76"/>
        <v>-1.7053025658242404E-13</v>
      </c>
      <c r="AD417" s="50">
        <f t="shared" si="76"/>
        <v>0</v>
      </c>
      <c r="AE417" s="49">
        <f t="shared" si="75"/>
        <v>0</v>
      </c>
      <c r="AF417" s="48"/>
      <c r="AG417" s="49"/>
      <c r="AH417" s="50"/>
      <c r="AI417" s="49"/>
      <c r="AJ417" s="80"/>
      <c r="AM417" s="35"/>
      <c r="AN417" s="35"/>
      <c r="AO417" s="12"/>
      <c r="AQ417" s="9"/>
    </row>
    <row r="418" spans="1:43" ht="19.899999999999999" customHeight="1" x14ac:dyDescent="0.2">
      <c r="A418" s="40"/>
      <c r="B418" s="47" t="s">
        <v>43</v>
      </c>
      <c r="C418" s="48">
        <v>0</v>
      </c>
      <c r="D418" s="48"/>
      <c r="E418" s="48">
        <v>0</v>
      </c>
      <c r="F418" s="48">
        <v>0</v>
      </c>
      <c r="G418" s="49">
        <f t="shared" si="71"/>
        <v>0</v>
      </c>
      <c r="H418" s="48"/>
      <c r="I418" s="48">
        <f>F418-E418</f>
        <v>0</v>
      </c>
      <c r="J418" s="48"/>
      <c r="K418" s="49"/>
      <c r="L418" s="48"/>
      <c r="M418" s="48"/>
      <c r="N418" s="48"/>
      <c r="O418" s="49">
        <f t="shared" si="72"/>
        <v>0</v>
      </c>
      <c r="P418" s="48">
        <v>0</v>
      </c>
      <c r="Q418" s="48">
        <v>0</v>
      </c>
      <c r="R418" s="48">
        <v>0</v>
      </c>
      <c r="S418" s="49">
        <v>0</v>
      </c>
      <c r="T418" s="48"/>
      <c r="U418" s="48"/>
      <c r="V418" s="48"/>
      <c r="W418" s="49">
        <v>0</v>
      </c>
      <c r="X418" s="48"/>
      <c r="Y418" s="48"/>
      <c r="Z418" s="48"/>
      <c r="AA418" s="29">
        <f t="shared" si="73"/>
        <v>0</v>
      </c>
      <c r="AB418" s="48">
        <f t="shared" si="76"/>
        <v>0</v>
      </c>
      <c r="AC418" s="49">
        <f t="shared" si="76"/>
        <v>0</v>
      </c>
      <c r="AD418" s="50">
        <f t="shared" si="76"/>
        <v>0</v>
      </c>
      <c r="AE418" s="49">
        <f t="shared" si="75"/>
        <v>0</v>
      </c>
      <c r="AF418" s="48"/>
      <c r="AG418" s="49"/>
      <c r="AH418" s="50"/>
      <c r="AI418" s="49"/>
      <c r="AJ418" s="80"/>
      <c r="AM418" s="35"/>
      <c r="AN418" s="35"/>
      <c r="AO418" s="12"/>
      <c r="AQ418" s="9"/>
    </row>
    <row r="419" spans="1:43" ht="19.899999999999999" customHeight="1" x14ac:dyDescent="0.2">
      <c r="A419" s="40"/>
      <c r="B419" s="47" t="s">
        <v>44</v>
      </c>
      <c r="C419" s="48">
        <v>580.01504999999997</v>
      </c>
      <c r="D419" s="48"/>
      <c r="E419" s="48">
        <v>433.78193999999996</v>
      </c>
      <c r="F419" s="48">
        <v>434.33193999999997</v>
      </c>
      <c r="G419" s="49">
        <f t="shared" si="71"/>
        <v>0.55000000000001137</v>
      </c>
      <c r="H419" s="48"/>
      <c r="I419" s="48">
        <f>F419-E419</f>
        <v>0.55000000000001137</v>
      </c>
      <c r="J419" s="48"/>
      <c r="K419" s="49"/>
      <c r="L419" s="48"/>
      <c r="M419" s="48"/>
      <c r="N419" s="48"/>
      <c r="O419" s="49">
        <f t="shared" si="72"/>
        <v>96.965999999999994</v>
      </c>
      <c r="P419" s="48">
        <v>0</v>
      </c>
      <c r="Q419" s="48">
        <v>96.965999999999994</v>
      </c>
      <c r="R419" s="48">
        <v>0</v>
      </c>
      <c r="S419" s="49">
        <f>T419+U419+V419</f>
        <v>0.54999999999999716</v>
      </c>
      <c r="T419" s="48">
        <f>T415-SUM(T416:T418)</f>
        <v>0</v>
      </c>
      <c r="U419" s="48">
        <f>U415-SUM(U416:U418)</f>
        <v>0.54999999999999716</v>
      </c>
      <c r="V419" s="48">
        <f>V415-SUM(V416:V418)</f>
        <v>0</v>
      </c>
      <c r="W419" s="49">
        <f>X419+Y419+Z419</f>
        <v>0</v>
      </c>
      <c r="X419" s="48">
        <f>X415-SUM(X416:X418)</f>
        <v>0</v>
      </c>
      <c r="Y419" s="48">
        <f>Y415-SUM(Y416:Y418)</f>
        <v>0</v>
      </c>
      <c r="Z419" s="48">
        <f>Z415-SUM(Z416:Z418)</f>
        <v>0</v>
      </c>
      <c r="AA419" s="29">
        <f t="shared" si="73"/>
        <v>1.4210854715202004E-14</v>
      </c>
      <c r="AB419" s="48">
        <f t="shared" si="76"/>
        <v>0</v>
      </c>
      <c r="AC419" s="49">
        <f t="shared" si="76"/>
        <v>1.4210854715202004E-14</v>
      </c>
      <c r="AD419" s="50">
        <f t="shared" si="76"/>
        <v>0</v>
      </c>
      <c r="AE419" s="49">
        <f t="shared" si="75"/>
        <v>0</v>
      </c>
      <c r="AF419" s="48"/>
      <c r="AG419" s="49"/>
      <c r="AH419" s="50"/>
      <c r="AI419" s="49"/>
      <c r="AJ419" s="80"/>
      <c r="AM419" s="35"/>
      <c r="AN419" s="35"/>
      <c r="AO419" s="12"/>
      <c r="AQ419" s="9"/>
    </row>
    <row r="420" spans="1:43" ht="68.45" customHeight="1" x14ac:dyDescent="0.2">
      <c r="A420" s="40">
        <v>78</v>
      </c>
      <c r="B420" s="79" t="s">
        <v>136</v>
      </c>
      <c r="C420" s="42">
        <v>12126.18535</v>
      </c>
      <c r="D420" s="42">
        <f>SUM(D421:D424)</f>
        <v>0</v>
      </c>
      <c r="E420" s="42">
        <v>7842.6220400000002</v>
      </c>
      <c r="F420" s="42">
        <v>7852.85239</v>
      </c>
      <c r="G420" s="43">
        <f t="shared" si="71"/>
        <v>10.230349999999817</v>
      </c>
      <c r="H420" s="42"/>
      <c r="I420" s="42">
        <v>10.230349999999817</v>
      </c>
      <c r="J420" s="42"/>
      <c r="K420" s="43">
        <f>L420+M420+N420</f>
        <v>0</v>
      </c>
      <c r="L420" s="42"/>
      <c r="M420" s="42"/>
      <c r="N420" s="42"/>
      <c r="O420" s="43">
        <f t="shared" si="72"/>
        <v>4900</v>
      </c>
      <c r="P420" s="42">
        <v>0</v>
      </c>
      <c r="Q420" s="42">
        <v>4900</v>
      </c>
      <c r="R420" s="42">
        <v>0</v>
      </c>
      <c r="S420" s="29">
        <f>T420+U420+V420</f>
        <v>4162.8833100000002</v>
      </c>
      <c r="T420" s="28">
        <v>0</v>
      </c>
      <c r="U420" s="28">
        <v>4162.8833100000002</v>
      </c>
      <c r="V420" s="28">
        <v>0</v>
      </c>
      <c r="W420" s="43">
        <f>X420+Y420+Z420</f>
        <v>4252.5149600000004</v>
      </c>
      <c r="X420" s="42">
        <v>0</v>
      </c>
      <c r="Y420" s="42">
        <v>4252.5149600000004</v>
      </c>
      <c r="Z420" s="42">
        <v>0</v>
      </c>
      <c r="AA420" s="29">
        <f t="shared" si="73"/>
        <v>99.86200000000008</v>
      </c>
      <c r="AB420" s="28">
        <f t="shared" si="76"/>
        <v>0</v>
      </c>
      <c r="AC420" s="29">
        <f t="shared" si="76"/>
        <v>99.86200000000008</v>
      </c>
      <c r="AD420" s="44">
        <f t="shared" si="76"/>
        <v>0</v>
      </c>
      <c r="AE420" s="43">
        <f t="shared" si="75"/>
        <v>0</v>
      </c>
      <c r="AF420" s="42"/>
      <c r="AG420" s="43"/>
      <c r="AH420" s="55"/>
      <c r="AI420" s="46"/>
      <c r="AJ420" s="46"/>
      <c r="AL420" s="12">
        <f>G420+W420-K420-S420-(AA420-AE420)</f>
        <v>0</v>
      </c>
      <c r="AM420" s="35">
        <f>G420+W420-K420-S420</f>
        <v>99.86200000000008</v>
      </c>
      <c r="AN420" s="35">
        <f>AA420-AE420</f>
        <v>99.86200000000008</v>
      </c>
      <c r="AO420" s="12">
        <f>AM420-AN420</f>
        <v>0</v>
      </c>
      <c r="AQ420" s="9"/>
    </row>
    <row r="421" spans="1:43" ht="19.899999999999999" customHeight="1" x14ac:dyDescent="0.2">
      <c r="A421" s="40"/>
      <c r="B421" s="47" t="s">
        <v>41</v>
      </c>
      <c r="C421" s="48">
        <v>0</v>
      </c>
      <c r="D421" s="48">
        <f>C421</f>
        <v>0</v>
      </c>
      <c r="E421" s="48">
        <v>0</v>
      </c>
      <c r="F421" s="48">
        <v>0</v>
      </c>
      <c r="G421" s="49">
        <f t="shared" si="71"/>
        <v>0</v>
      </c>
      <c r="H421" s="48"/>
      <c r="I421" s="48">
        <f>F421-E421</f>
        <v>0</v>
      </c>
      <c r="J421" s="48"/>
      <c r="K421" s="49"/>
      <c r="L421" s="48"/>
      <c r="M421" s="48"/>
      <c r="N421" s="48"/>
      <c r="O421" s="49">
        <f t="shared" si="72"/>
        <v>0</v>
      </c>
      <c r="P421" s="48">
        <v>0</v>
      </c>
      <c r="Q421" s="48">
        <v>0</v>
      </c>
      <c r="R421" s="48">
        <v>0</v>
      </c>
      <c r="S421" s="49">
        <v>0</v>
      </c>
      <c r="T421" s="48"/>
      <c r="U421" s="48"/>
      <c r="V421" s="48"/>
      <c r="W421" s="49">
        <v>0</v>
      </c>
      <c r="X421" s="48"/>
      <c r="Y421" s="48"/>
      <c r="Z421" s="48"/>
      <c r="AA421" s="29">
        <f t="shared" si="73"/>
        <v>0</v>
      </c>
      <c r="AB421" s="48">
        <f t="shared" si="76"/>
        <v>0</v>
      </c>
      <c r="AC421" s="49">
        <f t="shared" si="76"/>
        <v>0</v>
      </c>
      <c r="AD421" s="50">
        <f t="shared" si="76"/>
        <v>0</v>
      </c>
      <c r="AE421" s="49">
        <f t="shared" si="75"/>
        <v>0</v>
      </c>
      <c r="AF421" s="48"/>
      <c r="AG421" s="49"/>
      <c r="AH421" s="50"/>
      <c r="AI421" s="49"/>
      <c r="AJ421" s="49"/>
      <c r="AM421" s="35"/>
      <c r="AN421" s="35"/>
      <c r="AO421" s="12"/>
      <c r="AQ421" s="9"/>
    </row>
    <row r="422" spans="1:43" ht="19.899999999999999" customHeight="1" x14ac:dyDescent="0.2">
      <c r="A422" s="40"/>
      <c r="B422" s="47" t="s">
        <v>42</v>
      </c>
      <c r="C422" s="48">
        <v>11506.306</v>
      </c>
      <c r="D422" s="48"/>
      <c r="E422" s="48">
        <v>7492.3670000000002</v>
      </c>
      <c r="F422" s="48">
        <v>7492.3670000000002</v>
      </c>
      <c r="G422" s="49">
        <f t="shared" si="71"/>
        <v>0</v>
      </c>
      <c r="H422" s="48"/>
      <c r="I422" s="48">
        <f>F422-E422</f>
        <v>0</v>
      </c>
      <c r="J422" s="48"/>
      <c r="K422" s="49"/>
      <c r="L422" s="48"/>
      <c r="M422" s="48"/>
      <c r="N422" s="48"/>
      <c r="O422" s="49">
        <f t="shared" si="72"/>
        <v>4013.9389999999999</v>
      </c>
      <c r="P422" s="48">
        <v>0</v>
      </c>
      <c r="Q422" s="48">
        <v>4013.9389999999999</v>
      </c>
      <c r="R422" s="48">
        <v>0</v>
      </c>
      <c r="S422" s="49">
        <v>4013.9389999999999</v>
      </c>
      <c r="T422" s="48"/>
      <c r="U422" s="48">
        <v>4013.9390000000003</v>
      </c>
      <c r="V422" s="48"/>
      <c r="W422" s="49">
        <v>4013.9389999999999</v>
      </c>
      <c r="X422" s="48"/>
      <c r="Y422" s="48">
        <v>4013.9390000000003</v>
      </c>
      <c r="Z422" s="48"/>
      <c r="AA422" s="29">
        <f t="shared" si="73"/>
        <v>0</v>
      </c>
      <c r="AB422" s="48">
        <f t="shared" si="76"/>
        <v>0</v>
      </c>
      <c r="AC422" s="49">
        <f t="shared" si="76"/>
        <v>0</v>
      </c>
      <c r="AD422" s="50">
        <f t="shared" si="76"/>
        <v>0</v>
      </c>
      <c r="AE422" s="49">
        <f t="shared" si="75"/>
        <v>0</v>
      </c>
      <c r="AF422" s="48"/>
      <c r="AG422" s="49"/>
      <c r="AH422" s="50"/>
      <c r="AI422" s="49"/>
      <c r="AJ422" s="49"/>
      <c r="AM422" s="35"/>
      <c r="AN422" s="35"/>
      <c r="AO422" s="12"/>
      <c r="AQ422" s="9"/>
    </row>
    <row r="423" spans="1:43" ht="19.899999999999999" customHeight="1" x14ac:dyDescent="0.2">
      <c r="A423" s="40"/>
      <c r="B423" s="47" t="s">
        <v>43</v>
      </c>
      <c r="C423" s="48">
        <v>0</v>
      </c>
      <c r="D423" s="48"/>
      <c r="E423" s="48">
        <v>0</v>
      </c>
      <c r="F423" s="48">
        <v>0</v>
      </c>
      <c r="G423" s="49">
        <f t="shared" si="71"/>
        <v>0</v>
      </c>
      <c r="H423" s="48"/>
      <c r="I423" s="48">
        <f>F423-E423</f>
        <v>0</v>
      </c>
      <c r="J423" s="48"/>
      <c r="K423" s="49"/>
      <c r="L423" s="48"/>
      <c r="M423" s="48"/>
      <c r="N423" s="48"/>
      <c r="O423" s="49">
        <f t="shared" si="72"/>
        <v>0</v>
      </c>
      <c r="P423" s="48">
        <v>0</v>
      </c>
      <c r="Q423" s="48">
        <v>0</v>
      </c>
      <c r="R423" s="48">
        <v>0</v>
      </c>
      <c r="S423" s="49">
        <v>0</v>
      </c>
      <c r="T423" s="48"/>
      <c r="U423" s="48"/>
      <c r="V423" s="48"/>
      <c r="W423" s="49">
        <v>0</v>
      </c>
      <c r="X423" s="48"/>
      <c r="Y423" s="48"/>
      <c r="Z423" s="48"/>
      <c r="AA423" s="29">
        <f t="shared" si="73"/>
        <v>0</v>
      </c>
      <c r="AB423" s="48">
        <f t="shared" si="76"/>
        <v>0</v>
      </c>
      <c r="AC423" s="49">
        <f t="shared" si="76"/>
        <v>0</v>
      </c>
      <c r="AD423" s="50">
        <f t="shared" si="76"/>
        <v>0</v>
      </c>
      <c r="AE423" s="49">
        <f t="shared" si="75"/>
        <v>0</v>
      </c>
      <c r="AF423" s="48"/>
      <c r="AG423" s="49"/>
      <c r="AH423" s="50"/>
      <c r="AI423" s="49"/>
      <c r="AJ423" s="49"/>
      <c r="AM423" s="35"/>
      <c r="AN423" s="35"/>
      <c r="AO423" s="12"/>
      <c r="AQ423" s="9"/>
    </row>
    <row r="424" spans="1:43" ht="19.899999999999999" customHeight="1" x14ac:dyDescent="0.2">
      <c r="A424" s="40"/>
      <c r="B424" s="47" t="s">
        <v>44</v>
      </c>
      <c r="C424" s="48">
        <v>619.87934999999993</v>
      </c>
      <c r="D424" s="48"/>
      <c r="E424" s="48">
        <v>350.25503598504861</v>
      </c>
      <c r="F424" s="48">
        <v>360.48538598504859</v>
      </c>
      <c r="G424" s="49">
        <f t="shared" si="71"/>
        <v>10.230349999999987</v>
      </c>
      <c r="H424" s="48"/>
      <c r="I424" s="48">
        <f>F424-E424</f>
        <v>10.230349999999987</v>
      </c>
      <c r="J424" s="48"/>
      <c r="K424" s="49"/>
      <c r="L424" s="48"/>
      <c r="M424" s="48"/>
      <c r="N424" s="48"/>
      <c r="O424" s="49">
        <f t="shared" si="72"/>
        <v>886.06100000000083</v>
      </c>
      <c r="P424" s="48">
        <v>0</v>
      </c>
      <c r="Q424" s="48">
        <v>886.06100000000083</v>
      </c>
      <c r="R424" s="48">
        <v>0</v>
      </c>
      <c r="S424" s="49">
        <f>T424+U424+V424</f>
        <v>148.94430999999986</v>
      </c>
      <c r="T424" s="48">
        <f>T420-SUM(T421:T423)</f>
        <v>0</v>
      </c>
      <c r="U424" s="48">
        <f>U420-SUM(U421:U423)</f>
        <v>148.94430999999986</v>
      </c>
      <c r="V424" s="48">
        <f>V420-SUM(V421:V423)</f>
        <v>0</v>
      </c>
      <c r="W424" s="49">
        <f>X424+Y424+Z424</f>
        <v>238.57596000000012</v>
      </c>
      <c r="X424" s="48">
        <f>X420-SUM(X421:X423)</f>
        <v>0</v>
      </c>
      <c r="Y424" s="48">
        <f>Y420-SUM(Y421:Y423)</f>
        <v>238.57596000000012</v>
      </c>
      <c r="Z424" s="48">
        <f>Z420-SUM(Z421:Z423)</f>
        <v>0</v>
      </c>
      <c r="AA424" s="29">
        <f t="shared" si="73"/>
        <v>99.862000000000251</v>
      </c>
      <c r="AB424" s="48">
        <f t="shared" si="76"/>
        <v>0</v>
      </c>
      <c r="AC424" s="49">
        <f t="shared" si="76"/>
        <v>99.862000000000251</v>
      </c>
      <c r="AD424" s="50">
        <f t="shared" si="76"/>
        <v>0</v>
      </c>
      <c r="AE424" s="49">
        <f t="shared" si="75"/>
        <v>0</v>
      </c>
      <c r="AF424" s="48"/>
      <c r="AG424" s="49"/>
      <c r="AH424" s="50"/>
      <c r="AI424" s="49"/>
      <c r="AJ424" s="49"/>
      <c r="AM424" s="35"/>
      <c r="AN424" s="35"/>
      <c r="AO424" s="12"/>
      <c r="AQ424" s="9"/>
    </row>
    <row r="425" spans="1:43" ht="63.75" x14ac:dyDescent="0.2">
      <c r="A425" s="40">
        <v>79</v>
      </c>
      <c r="B425" s="79" t="s">
        <v>137</v>
      </c>
      <c r="C425" s="42">
        <v>6913.7158000000009</v>
      </c>
      <c r="D425" s="42">
        <f>SUM(D426:D429)</f>
        <v>0</v>
      </c>
      <c r="E425" s="42">
        <v>6780.2722800000001</v>
      </c>
      <c r="F425" s="42">
        <v>6878.9744800000017</v>
      </c>
      <c r="G425" s="43">
        <f t="shared" si="71"/>
        <v>98.70220000000154</v>
      </c>
      <c r="H425" s="42"/>
      <c r="I425" s="42">
        <v>98.70220000000154</v>
      </c>
      <c r="J425" s="42"/>
      <c r="K425" s="43">
        <f>L425+M425+N425</f>
        <v>0</v>
      </c>
      <c r="L425" s="42"/>
      <c r="M425" s="42"/>
      <c r="N425" s="42"/>
      <c r="O425" s="43">
        <f t="shared" si="72"/>
        <v>98.8</v>
      </c>
      <c r="P425" s="42">
        <v>0</v>
      </c>
      <c r="Q425" s="42">
        <v>98.8</v>
      </c>
      <c r="R425" s="42">
        <v>0</v>
      </c>
      <c r="S425" s="29">
        <f>T425+U425+V425</f>
        <v>98.702200000000005</v>
      </c>
      <c r="T425" s="28">
        <v>0</v>
      </c>
      <c r="U425" s="28">
        <v>98.702200000000005</v>
      </c>
      <c r="V425" s="28">
        <v>0</v>
      </c>
      <c r="W425" s="43">
        <f>X425+Y425+Z425</f>
        <v>0</v>
      </c>
      <c r="X425" s="42">
        <v>0</v>
      </c>
      <c r="Y425" s="42">
        <v>0</v>
      </c>
      <c r="Z425" s="42">
        <v>0</v>
      </c>
      <c r="AA425" s="29">
        <f t="shared" si="73"/>
        <v>1.5347723092418164E-12</v>
      </c>
      <c r="AB425" s="28">
        <f t="shared" si="76"/>
        <v>0</v>
      </c>
      <c r="AC425" s="29">
        <f t="shared" si="76"/>
        <v>1.5347723092418164E-12</v>
      </c>
      <c r="AD425" s="44">
        <f t="shared" si="76"/>
        <v>0</v>
      </c>
      <c r="AE425" s="43">
        <f t="shared" si="75"/>
        <v>0</v>
      </c>
      <c r="AF425" s="42"/>
      <c r="AG425" s="43"/>
      <c r="AH425" s="45"/>
      <c r="AI425" s="43"/>
      <c r="AJ425" s="81"/>
      <c r="AL425" s="12">
        <f>G425+W425-K425-S425-(AA425-AE425)</f>
        <v>0</v>
      </c>
      <c r="AM425" s="35">
        <f>G425+W425-K425-S425</f>
        <v>1.5347723092418164E-12</v>
      </c>
      <c r="AN425" s="35">
        <f>AA425-AE425</f>
        <v>1.5347723092418164E-12</v>
      </c>
      <c r="AO425" s="12">
        <f>AM425-AN425</f>
        <v>0</v>
      </c>
      <c r="AQ425" s="9"/>
    </row>
    <row r="426" spans="1:43" ht="19.899999999999999" customHeight="1" x14ac:dyDescent="0.2">
      <c r="A426" s="40"/>
      <c r="B426" s="47" t="s">
        <v>41</v>
      </c>
      <c r="C426" s="48">
        <v>0</v>
      </c>
      <c r="D426" s="48">
        <f>C426</f>
        <v>0</v>
      </c>
      <c r="E426" s="48">
        <v>0</v>
      </c>
      <c r="F426" s="48">
        <v>0</v>
      </c>
      <c r="G426" s="49">
        <f t="shared" si="71"/>
        <v>0</v>
      </c>
      <c r="H426" s="48"/>
      <c r="I426" s="48">
        <f>F426-E426</f>
        <v>0</v>
      </c>
      <c r="J426" s="48"/>
      <c r="K426" s="49"/>
      <c r="L426" s="48"/>
      <c r="M426" s="48"/>
      <c r="N426" s="48"/>
      <c r="O426" s="49">
        <f t="shared" si="72"/>
        <v>0</v>
      </c>
      <c r="P426" s="48">
        <v>0</v>
      </c>
      <c r="Q426" s="48">
        <v>0</v>
      </c>
      <c r="R426" s="48">
        <v>0</v>
      </c>
      <c r="S426" s="49">
        <v>0</v>
      </c>
      <c r="T426" s="48"/>
      <c r="U426" s="48"/>
      <c r="V426" s="48"/>
      <c r="W426" s="49">
        <v>0</v>
      </c>
      <c r="X426" s="48"/>
      <c r="Y426" s="48"/>
      <c r="Z426" s="48"/>
      <c r="AA426" s="29">
        <f t="shared" si="73"/>
        <v>0</v>
      </c>
      <c r="AB426" s="48">
        <f t="shared" si="76"/>
        <v>0</v>
      </c>
      <c r="AC426" s="49">
        <f t="shared" si="76"/>
        <v>0</v>
      </c>
      <c r="AD426" s="50">
        <f t="shared" si="76"/>
        <v>0</v>
      </c>
      <c r="AE426" s="49">
        <f t="shared" si="75"/>
        <v>0</v>
      </c>
      <c r="AF426" s="48"/>
      <c r="AG426" s="49"/>
      <c r="AH426" s="50"/>
      <c r="AI426" s="49"/>
      <c r="AJ426" s="80"/>
      <c r="AM426" s="35"/>
      <c r="AN426" s="35"/>
      <c r="AO426" s="12"/>
      <c r="AQ426" s="9"/>
    </row>
    <row r="427" spans="1:43" ht="19.899999999999999" customHeight="1" x14ac:dyDescent="0.2">
      <c r="A427" s="40"/>
      <c r="B427" s="47" t="s">
        <v>42</v>
      </c>
      <c r="C427" s="48">
        <v>6451.5290000000005</v>
      </c>
      <c r="D427" s="48"/>
      <c r="E427" s="48">
        <v>6352.8267999999998</v>
      </c>
      <c r="F427" s="48">
        <v>6451.5290000000014</v>
      </c>
      <c r="G427" s="49">
        <f t="shared" si="71"/>
        <v>98.70220000000154</v>
      </c>
      <c r="H427" s="48"/>
      <c r="I427" s="48">
        <f>F427-E427</f>
        <v>98.70220000000154</v>
      </c>
      <c r="J427" s="48"/>
      <c r="K427" s="49"/>
      <c r="L427" s="48"/>
      <c r="M427" s="48"/>
      <c r="N427" s="48"/>
      <c r="O427" s="49">
        <f t="shared" si="72"/>
        <v>98.702200000000005</v>
      </c>
      <c r="P427" s="48">
        <v>0</v>
      </c>
      <c r="Q427" s="48">
        <v>98.702200000000005</v>
      </c>
      <c r="R427" s="48">
        <v>0</v>
      </c>
      <c r="S427" s="49">
        <v>98.702200000000005</v>
      </c>
      <c r="T427" s="48"/>
      <c r="U427" s="48">
        <f>S427</f>
        <v>98.702200000000005</v>
      </c>
      <c r="V427" s="48"/>
      <c r="W427" s="49">
        <v>0</v>
      </c>
      <c r="X427" s="48"/>
      <c r="Y427" s="48"/>
      <c r="Z427" s="48"/>
      <c r="AA427" s="29">
        <f t="shared" si="73"/>
        <v>1.5347723092418164E-12</v>
      </c>
      <c r="AB427" s="48">
        <f t="shared" si="76"/>
        <v>0</v>
      </c>
      <c r="AC427" s="49">
        <f t="shared" si="76"/>
        <v>1.5347723092418164E-12</v>
      </c>
      <c r="AD427" s="50">
        <f t="shared" si="76"/>
        <v>0</v>
      </c>
      <c r="AE427" s="49">
        <f t="shared" si="75"/>
        <v>0</v>
      </c>
      <c r="AF427" s="48"/>
      <c r="AG427" s="49"/>
      <c r="AH427" s="50"/>
      <c r="AI427" s="49"/>
      <c r="AJ427" s="80"/>
      <c r="AM427" s="35"/>
      <c r="AN427" s="35"/>
      <c r="AO427" s="12"/>
      <c r="AQ427" s="9"/>
    </row>
    <row r="428" spans="1:43" ht="19.899999999999999" customHeight="1" x14ac:dyDescent="0.2">
      <c r="A428" s="40"/>
      <c r="B428" s="47" t="s">
        <v>43</v>
      </c>
      <c r="C428" s="48">
        <v>0</v>
      </c>
      <c r="D428" s="48"/>
      <c r="E428" s="48">
        <v>0</v>
      </c>
      <c r="F428" s="48">
        <v>0</v>
      </c>
      <c r="G428" s="49">
        <f t="shared" ref="G428:G464" si="77">H428+I428+J428</f>
        <v>0</v>
      </c>
      <c r="H428" s="48"/>
      <c r="I428" s="48">
        <f>F428-E428</f>
        <v>0</v>
      </c>
      <c r="J428" s="48"/>
      <c r="K428" s="49"/>
      <c r="L428" s="48"/>
      <c r="M428" s="48"/>
      <c r="N428" s="48"/>
      <c r="O428" s="49">
        <f t="shared" ref="O428:O464" si="78">P428+Q428+R428</f>
        <v>0</v>
      </c>
      <c r="P428" s="48">
        <v>0</v>
      </c>
      <c r="Q428" s="48">
        <v>0</v>
      </c>
      <c r="R428" s="48">
        <v>0</v>
      </c>
      <c r="S428" s="49">
        <v>0</v>
      </c>
      <c r="T428" s="48"/>
      <c r="U428" s="48"/>
      <c r="V428" s="48"/>
      <c r="W428" s="49">
        <v>0</v>
      </c>
      <c r="X428" s="48"/>
      <c r="Y428" s="48"/>
      <c r="Z428" s="48"/>
      <c r="AA428" s="29">
        <f t="shared" ref="AA428:AA459" si="79">AB428+AC428+AD428</f>
        <v>0</v>
      </c>
      <c r="AB428" s="48">
        <f t="shared" ref="AB428:AD464" si="80">X428+H428-L428-(T428-AF428)</f>
        <v>0</v>
      </c>
      <c r="AC428" s="49">
        <f t="shared" si="80"/>
        <v>0</v>
      </c>
      <c r="AD428" s="50">
        <f t="shared" si="80"/>
        <v>0</v>
      </c>
      <c r="AE428" s="49">
        <f t="shared" ref="AE428:AE459" si="81">AF428+AG428+AH428</f>
        <v>0</v>
      </c>
      <c r="AF428" s="48"/>
      <c r="AG428" s="49"/>
      <c r="AH428" s="50"/>
      <c r="AI428" s="49"/>
      <c r="AJ428" s="80"/>
      <c r="AM428" s="35"/>
      <c r="AN428" s="35"/>
      <c r="AO428" s="12"/>
      <c r="AQ428" s="9"/>
    </row>
    <row r="429" spans="1:43" ht="19.899999999999999" customHeight="1" x14ac:dyDescent="0.2">
      <c r="A429" s="40"/>
      <c r="B429" s="47" t="s">
        <v>44</v>
      </c>
      <c r="C429" s="48">
        <v>462.18680000000001</v>
      </c>
      <c r="D429" s="48"/>
      <c r="E429" s="48">
        <v>427.44547999999998</v>
      </c>
      <c r="F429" s="48">
        <v>427.44547999999998</v>
      </c>
      <c r="G429" s="49">
        <f t="shared" si="77"/>
        <v>0</v>
      </c>
      <c r="H429" s="48"/>
      <c r="I429" s="48">
        <f>F429-E429</f>
        <v>0</v>
      </c>
      <c r="J429" s="48"/>
      <c r="K429" s="49"/>
      <c r="L429" s="48"/>
      <c r="M429" s="48"/>
      <c r="N429" s="48"/>
      <c r="O429" s="49">
        <f t="shared" si="78"/>
        <v>9.7799999999999998E-2</v>
      </c>
      <c r="P429" s="48">
        <v>0</v>
      </c>
      <c r="Q429" s="48">
        <v>9.7799999999999998E-2</v>
      </c>
      <c r="R429" s="48">
        <v>0</v>
      </c>
      <c r="S429" s="49">
        <f>T429+U429+V429</f>
        <v>0</v>
      </c>
      <c r="T429" s="48">
        <f>T425-SUM(T426:T428)</f>
        <v>0</v>
      </c>
      <c r="U429" s="48">
        <f>U425-SUM(U426:U428)</f>
        <v>0</v>
      </c>
      <c r="V429" s="48">
        <f>V425-SUM(V426:V428)</f>
        <v>0</v>
      </c>
      <c r="W429" s="49">
        <f>X429+Y429+Z429</f>
        <v>0</v>
      </c>
      <c r="X429" s="48">
        <f>X425-SUM(X426:X428)</f>
        <v>0</v>
      </c>
      <c r="Y429" s="48">
        <f>Y425-SUM(Y426:Y428)</f>
        <v>0</v>
      </c>
      <c r="Z429" s="48">
        <f>Z425-SUM(Z426:Z428)</f>
        <v>0</v>
      </c>
      <c r="AA429" s="29">
        <f t="shared" si="79"/>
        <v>0</v>
      </c>
      <c r="AB429" s="48">
        <f t="shared" si="80"/>
        <v>0</v>
      </c>
      <c r="AC429" s="49">
        <f t="shared" si="80"/>
        <v>0</v>
      </c>
      <c r="AD429" s="50">
        <f t="shared" si="80"/>
        <v>0</v>
      </c>
      <c r="AE429" s="49">
        <f t="shared" si="81"/>
        <v>0</v>
      </c>
      <c r="AF429" s="48"/>
      <c r="AG429" s="49"/>
      <c r="AH429" s="50"/>
      <c r="AI429" s="49"/>
      <c r="AJ429" s="80"/>
      <c r="AM429" s="35"/>
      <c r="AN429" s="35"/>
      <c r="AO429" s="12"/>
      <c r="AQ429" s="9"/>
    </row>
    <row r="430" spans="1:43" ht="63.75" x14ac:dyDescent="0.2">
      <c r="A430" s="40">
        <v>80</v>
      </c>
      <c r="B430" s="79" t="s">
        <v>138</v>
      </c>
      <c r="C430" s="42">
        <v>5739.0625500000006</v>
      </c>
      <c r="D430" s="42">
        <f>SUM(D431:D434)</f>
        <v>0</v>
      </c>
      <c r="E430" s="42">
        <v>5644.8330900000001</v>
      </c>
      <c r="F430" s="42">
        <v>5644.8330900000001</v>
      </c>
      <c r="G430" s="43">
        <f t="shared" si="77"/>
        <v>0</v>
      </c>
      <c r="H430" s="42"/>
      <c r="I430" s="42"/>
      <c r="J430" s="42"/>
      <c r="K430" s="43">
        <f>L430+M430+N430</f>
        <v>0</v>
      </c>
      <c r="L430" s="42"/>
      <c r="M430" s="42"/>
      <c r="N430" s="42"/>
      <c r="O430" s="43">
        <f t="shared" si="78"/>
        <v>53.4</v>
      </c>
      <c r="P430" s="42">
        <v>0</v>
      </c>
      <c r="Q430" s="42">
        <v>53.4</v>
      </c>
      <c r="R430" s="42">
        <v>0</v>
      </c>
      <c r="S430" s="29">
        <f>T430+U430+V430</f>
        <v>53.35</v>
      </c>
      <c r="T430" s="28">
        <v>0</v>
      </c>
      <c r="U430" s="28">
        <v>53.35</v>
      </c>
      <c r="V430" s="28">
        <v>0</v>
      </c>
      <c r="W430" s="43">
        <f>X430+Y430+Z430</f>
        <v>53.35</v>
      </c>
      <c r="X430" s="42">
        <v>0</v>
      </c>
      <c r="Y430" s="42">
        <v>53.35</v>
      </c>
      <c r="Z430" s="42">
        <v>0</v>
      </c>
      <c r="AA430" s="29">
        <f t="shared" si="79"/>
        <v>0</v>
      </c>
      <c r="AB430" s="28">
        <f t="shared" si="80"/>
        <v>0</v>
      </c>
      <c r="AC430" s="29">
        <f t="shared" si="80"/>
        <v>0</v>
      </c>
      <c r="AD430" s="44">
        <f t="shared" si="80"/>
        <v>0</v>
      </c>
      <c r="AE430" s="43">
        <f t="shared" si="81"/>
        <v>0</v>
      </c>
      <c r="AF430" s="42"/>
      <c r="AG430" s="43"/>
      <c r="AH430" s="55"/>
      <c r="AI430" s="46"/>
      <c r="AJ430" s="81"/>
      <c r="AL430" s="12">
        <f>G430+W430-K430-S430-(AA430-AE430)</f>
        <v>0</v>
      </c>
      <c r="AM430" s="35">
        <f>G430+W430-K430-S430</f>
        <v>0</v>
      </c>
      <c r="AN430" s="35">
        <f>AA430-AE430</f>
        <v>0</v>
      </c>
      <c r="AO430" s="12">
        <f>AM430-AN430</f>
        <v>0</v>
      </c>
      <c r="AQ430" s="9"/>
    </row>
    <row r="431" spans="1:43" ht="19.899999999999999" customHeight="1" x14ac:dyDescent="0.2">
      <c r="A431" s="40"/>
      <c r="B431" s="47" t="s">
        <v>41</v>
      </c>
      <c r="C431" s="48">
        <v>0</v>
      </c>
      <c r="D431" s="48">
        <f>C431</f>
        <v>0</v>
      </c>
      <c r="E431" s="48">
        <v>0</v>
      </c>
      <c r="F431" s="48">
        <v>0</v>
      </c>
      <c r="G431" s="49">
        <f t="shared" si="77"/>
        <v>0</v>
      </c>
      <c r="H431" s="48"/>
      <c r="I431" s="48">
        <f>F431-E431</f>
        <v>0</v>
      </c>
      <c r="J431" s="48"/>
      <c r="K431" s="49"/>
      <c r="L431" s="48"/>
      <c r="M431" s="48"/>
      <c r="N431" s="48"/>
      <c r="O431" s="49">
        <f t="shared" si="78"/>
        <v>0</v>
      </c>
      <c r="P431" s="48">
        <v>0</v>
      </c>
      <c r="Q431" s="48">
        <v>0</v>
      </c>
      <c r="R431" s="48">
        <v>0</v>
      </c>
      <c r="S431" s="49">
        <v>0</v>
      </c>
      <c r="T431" s="48"/>
      <c r="U431" s="48"/>
      <c r="V431" s="48"/>
      <c r="W431" s="49">
        <v>0</v>
      </c>
      <c r="X431" s="48"/>
      <c r="Y431" s="48"/>
      <c r="Z431" s="48"/>
      <c r="AA431" s="29">
        <f t="shared" si="79"/>
        <v>0</v>
      </c>
      <c r="AB431" s="48">
        <f t="shared" si="80"/>
        <v>0</v>
      </c>
      <c r="AC431" s="49">
        <f t="shared" si="80"/>
        <v>0</v>
      </c>
      <c r="AD431" s="50">
        <f t="shared" si="80"/>
        <v>0</v>
      </c>
      <c r="AE431" s="49">
        <f t="shared" si="81"/>
        <v>0</v>
      </c>
      <c r="AF431" s="48"/>
      <c r="AG431" s="49"/>
      <c r="AH431" s="50"/>
      <c r="AI431" s="49"/>
      <c r="AJ431" s="80"/>
      <c r="AM431" s="35"/>
      <c r="AN431" s="35"/>
      <c r="AO431" s="12"/>
      <c r="AQ431" s="9"/>
    </row>
    <row r="432" spans="1:43" ht="19.899999999999999" customHeight="1" x14ac:dyDescent="0.2">
      <c r="A432" s="40"/>
      <c r="B432" s="47" t="s">
        <v>42</v>
      </c>
      <c r="C432" s="48">
        <v>5322.7489999999998</v>
      </c>
      <c r="D432" s="48"/>
      <c r="E432" s="48">
        <v>5322.7489999999998</v>
      </c>
      <c r="F432" s="48">
        <v>5322.7489999999998</v>
      </c>
      <c r="G432" s="49">
        <f t="shared" si="77"/>
        <v>0</v>
      </c>
      <c r="H432" s="48"/>
      <c r="I432" s="48">
        <f>F432-E432</f>
        <v>0</v>
      </c>
      <c r="J432" s="48"/>
      <c r="K432" s="49"/>
      <c r="L432" s="48"/>
      <c r="M432" s="48"/>
      <c r="N432" s="48"/>
      <c r="O432" s="49">
        <f t="shared" si="78"/>
        <v>0</v>
      </c>
      <c r="P432" s="48">
        <v>0</v>
      </c>
      <c r="Q432" s="48">
        <v>0</v>
      </c>
      <c r="R432" s="48">
        <v>0</v>
      </c>
      <c r="S432" s="49">
        <v>0</v>
      </c>
      <c r="T432" s="48"/>
      <c r="U432" s="48"/>
      <c r="V432" s="48"/>
      <c r="W432" s="49">
        <v>0</v>
      </c>
      <c r="X432" s="48"/>
      <c r="Y432" s="48"/>
      <c r="Z432" s="48"/>
      <c r="AA432" s="29">
        <f t="shared" si="79"/>
        <v>0</v>
      </c>
      <c r="AB432" s="48">
        <f t="shared" si="80"/>
        <v>0</v>
      </c>
      <c r="AC432" s="49">
        <f t="shared" si="80"/>
        <v>0</v>
      </c>
      <c r="AD432" s="50">
        <f t="shared" si="80"/>
        <v>0</v>
      </c>
      <c r="AE432" s="49">
        <f t="shared" si="81"/>
        <v>0</v>
      </c>
      <c r="AF432" s="48"/>
      <c r="AG432" s="49"/>
      <c r="AH432" s="50"/>
      <c r="AI432" s="49"/>
      <c r="AJ432" s="80"/>
      <c r="AM432" s="35"/>
      <c r="AN432" s="35"/>
      <c r="AO432" s="12"/>
      <c r="AQ432" s="9"/>
    </row>
    <row r="433" spans="1:43" ht="19.899999999999999" customHeight="1" x14ac:dyDescent="0.2">
      <c r="A433" s="40"/>
      <c r="B433" s="47" t="s">
        <v>43</v>
      </c>
      <c r="C433" s="48">
        <v>0</v>
      </c>
      <c r="D433" s="48"/>
      <c r="E433" s="48">
        <v>0</v>
      </c>
      <c r="F433" s="48">
        <v>0</v>
      </c>
      <c r="G433" s="49">
        <f t="shared" si="77"/>
        <v>0</v>
      </c>
      <c r="H433" s="48"/>
      <c r="I433" s="48">
        <f>F433-E433</f>
        <v>0</v>
      </c>
      <c r="J433" s="48"/>
      <c r="K433" s="49"/>
      <c r="L433" s="48"/>
      <c r="M433" s="48"/>
      <c r="N433" s="48"/>
      <c r="O433" s="49">
        <f t="shared" si="78"/>
        <v>0</v>
      </c>
      <c r="P433" s="48">
        <v>0</v>
      </c>
      <c r="Q433" s="48">
        <v>0</v>
      </c>
      <c r="R433" s="48">
        <v>0</v>
      </c>
      <c r="S433" s="49">
        <v>0</v>
      </c>
      <c r="T433" s="48"/>
      <c r="U433" s="48"/>
      <c r="V433" s="48"/>
      <c r="W433" s="49">
        <v>0</v>
      </c>
      <c r="X433" s="48"/>
      <c r="Y433" s="48"/>
      <c r="Z433" s="48"/>
      <c r="AA433" s="29">
        <f t="shared" si="79"/>
        <v>0</v>
      </c>
      <c r="AB433" s="48">
        <f t="shared" si="80"/>
        <v>0</v>
      </c>
      <c r="AC433" s="49">
        <f t="shared" si="80"/>
        <v>0</v>
      </c>
      <c r="AD433" s="50">
        <f t="shared" si="80"/>
        <v>0</v>
      </c>
      <c r="AE433" s="49">
        <f t="shared" si="81"/>
        <v>0</v>
      </c>
      <c r="AF433" s="48"/>
      <c r="AG433" s="49"/>
      <c r="AH433" s="50"/>
      <c r="AI433" s="49"/>
      <c r="AJ433" s="80"/>
      <c r="AM433" s="35"/>
      <c r="AN433" s="35"/>
      <c r="AO433" s="12"/>
      <c r="AQ433" s="9"/>
    </row>
    <row r="434" spans="1:43" ht="19.899999999999999" customHeight="1" x14ac:dyDescent="0.2">
      <c r="A434" s="40"/>
      <c r="B434" s="47" t="s">
        <v>44</v>
      </c>
      <c r="C434" s="48">
        <v>416.31355000000002</v>
      </c>
      <c r="D434" s="48"/>
      <c r="E434" s="48">
        <v>322.08409</v>
      </c>
      <c r="F434" s="48">
        <v>322.08409</v>
      </c>
      <c r="G434" s="49">
        <f t="shared" si="77"/>
        <v>0</v>
      </c>
      <c r="H434" s="48"/>
      <c r="I434" s="48">
        <f>F434-E434</f>
        <v>0</v>
      </c>
      <c r="J434" s="48"/>
      <c r="K434" s="49"/>
      <c r="L434" s="48"/>
      <c r="M434" s="48"/>
      <c r="N434" s="48"/>
      <c r="O434" s="49">
        <f t="shared" si="78"/>
        <v>53.4</v>
      </c>
      <c r="P434" s="48">
        <v>0</v>
      </c>
      <c r="Q434" s="48">
        <v>53.4</v>
      </c>
      <c r="R434" s="48">
        <v>0</v>
      </c>
      <c r="S434" s="49">
        <f>T434+U434+V434</f>
        <v>53.35</v>
      </c>
      <c r="T434" s="48">
        <f>T430-SUM(T431:T433)</f>
        <v>0</v>
      </c>
      <c r="U434" s="48">
        <f>U430-SUM(U431:U433)</f>
        <v>53.35</v>
      </c>
      <c r="V434" s="48">
        <f>V430-SUM(V431:V433)</f>
        <v>0</v>
      </c>
      <c r="W434" s="49">
        <f>X434+Y434+Z434</f>
        <v>53.35</v>
      </c>
      <c r="X434" s="48">
        <f>X430-SUM(X431:X433)</f>
        <v>0</v>
      </c>
      <c r="Y434" s="48">
        <f>Y430-SUM(Y431:Y433)</f>
        <v>53.35</v>
      </c>
      <c r="Z434" s="48">
        <f>Z430-SUM(Z431:Z433)</f>
        <v>0</v>
      </c>
      <c r="AA434" s="29">
        <f t="shared" si="79"/>
        <v>0</v>
      </c>
      <c r="AB434" s="48">
        <f t="shared" si="80"/>
        <v>0</v>
      </c>
      <c r="AC434" s="49">
        <f t="shared" si="80"/>
        <v>0</v>
      </c>
      <c r="AD434" s="50">
        <f t="shared" si="80"/>
        <v>0</v>
      </c>
      <c r="AE434" s="49">
        <f t="shared" si="81"/>
        <v>0</v>
      </c>
      <c r="AF434" s="48"/>
      <c r="AG434" s="49"/>
      <c r="AH434" s="50"/>
      <c r="AI434" s="49"/>
      <c r="AJ434" s="80"/>
      <c r="AM434" s="35"/>
      <c r="AN434" s="35"/>
      <c r="AO434" s="12"/>
      <c r="AQ434" s="9"/>
    </row>
    <row r="435" spans="1:43" ht="63.75" x14ac:dyDescent="0.2">
      <c r="A435" s="40">
        <v>81</v>
      </c>
      <c r="B435" s="79" t="s">
        <v>139</v>
      </c>
      <c r="C435" s="42">
        <v>11361.181329999999</v>
      </c>
      <c r="D435" s="42">
        <f>SUM(D436:D439)</f>
        <v>0</v>
      </c>
      <c r="E435" s="42">
        <v>6308.7747200000013</v>
      </c>
      <c r="F435" s="42">
        <v>6308.7747199999994</v>
      </c>
      <c r="G435" s="43">
        <f t="shared" si="77"/>
        <v>0</v>
      </c>
      <c r="H435" s="42"/>
      <c r="I435" s="42"/>
      <c r="J435" s="42"/>
      <c r="K435" s="43">
        <f>L435+M435+N435</f>
        <v>0</v>
      </c>
      <c r="L435" s="42"/>
      <c r="M435" s="42"/>
      <c r="N435" s="42"/>
      <c r="O435" s="43">
        <f t="shared" si="78"/>
        <v>5700</v>
      </c>
      <c r="P435" s="42">
        <v>0</v>
      </c>
      <c r="Q435" s="42">
        <v>5700</v>
      </c>
      <c r="R435" s="42">
        <v>0</v>
      </c>
      <c r="S435" s="29">
        <f>T435+U435+V435</f>
        <v>4969.2466100000001</v>
      </c>
      <c r="T435" s="28">
        <v>0</v>
      </c>
      <c r="U435" s="28">
        <v>4969.2466100000001</v>
      </c>
      <c r="V435" s="28">
        <v>0</v>
      </c>
      <c r="W435" s="43">
        <f>X435+Y435+Z435</f>
        <v>4969.2466100000011</v>
      </c>
      <c r="X435" s="42">
        <v>0</v>
      </c>
      <c r="Y435" s="42">
        <v>4969.2466100000011</v>
      </c>
      <c r="Z435" s="42">
        <v>0</v>
      </c>
      <c r="AA435" s="29">
        <f t="shared" si="79"/>
        <v>0</v>
      </c>
      <c r="AB435" s="28">
        <f t="shared" si="80"/>
        <v>0</v>
      </c>
      <c r="AC435" s="29">
        <f t="shared" si="80"/>
        <v>0</v>
      </c>
      <c r="AD435" s="44">
        <f t="shared" si="80"/>
        <v>0</v>
      </c>
      <c r="AE435" s="43">
        <f t="shared" si="81"/>
        <v>0</v>
      </c>
      <c r="AF435" s="42"/>
      <c r="AG435" s="43"/>
      <c r="AH435" s="55"/>
      <c r="AI435" s="46"/>
      <c r="AJ435" s="46"/>
      <c r="AL435" s="12">
        <f>G435+W435-K435-S435-(AA435-AE435)</f>
        <v>9.0949470177292824E-13</v>
      </c>
      <c r="AM435" s="35">
        <f>G435+W435-K435-S435</f>
        <v>0</v>
      </c>
      <c r="AN435" s="35">
        <f>AA435-AE435</f>
        <v>0</v>
      </c>
      <c r="AO435" s="12">
        <f>AM435-AN435</f>
        <v>0</v>
      </c>
      <c r="AQ435" s="9"/>
    </row>
    <row r="436" spans="1:43" ht="19.899999999999999" customHeight="1" x14ac:dyDescent="0.2">
      <c r="A436" s="40"/>
      <c r="B436" s="47" t="s">
        <v>41</v>
      </c>
      <c r="C436" s="48">
        <v>0</v>
      </c>
      <c r="D436" s="48">
        <f>C436</f>
        <v>0</v>
      </c>
      <c r="E436" s="48">
        <v>0</v>
      </c>
      <c r="F436" s="48">
        <v>0</v>
      </c>
      <c r="G436" s="49">
        <f t="shared" si="77"/>
        <v>0</v>
      </c>
      <c r="H436" s="48"/>
      <c r="I436" s="48">
        <f>F436-E436</f>
        <v>0</v>
      </c>
      <c r="J436" s="48"/>
      <c r="K436" s="49"/>
      <c r="L436" s="48"/>
      <c r="M436" s="48"/>
      <c r="N436" s="48"/>
      <c r="O436" s="49">
        <f t="shared" si="78"/>
        <v>0</v>
      </c>
      <c r="P436" s="48">
        <v>0</v>
      </c>
      <c r="Q436" s="48">
        <v>0</v>
      </c>
      <c r="R436" s="48">
        <v>0</v>
      </c>
      <c r="S436" s="49">
        <v>0</v>
      </c>
      <c r="T436" s="48"/>
      <c r="U436" s="48"/>
      <c r="V436" s="48"/>
      <c r="W436" s="49">
        <v>0</v>
      </c>
      <c r="X436" s="48"/>
      <c r="Y436" s="48"/>
      <c r="Z436" s="48"/>
      <c r="AA436" s="29">
        <f t="shared" si="79"/>
        <v>0</v>
      </c>
      <c r="AB436" s="48">
        <f t="shared" si="80"/>
        <v>0</v>
      </c>
      <c r="AC436" s="49">
        <f t="shared" si="80"/>
        <v>0</v>
      </c>
      <c r="AD436" s="50">
        <f t="shared" si="80"/>
        <v>0</v>
      </c>
      <c r="AE436" s="49">
        <f t="shared" si="81"/>
        <v>0</v>
      </c>
      <c r="AF436" s="48"/>
      <c r="AG436" s="49"/>
      <c r="AH436" s="50"/>
      <c r="AI436" s="49"/>
      <c r="AJ436" s="49"/>
      <c r="AM436" s="35"/>
      <c r="AN436" s="35"/>
      <c r="AO436" s="12"/>
      <c r="AQ436" s="9"/>
    </row>
    <row r="437" spans="1:43" ht="19.899999999999999" customHeight="1" x14ac:dyDescent="0.2">
      <c r="A437" s="40"/>
      <c r="B437" s="47" t="s">
        <v>42</v>
      </c>
      <c r="C437" s="48">
        <v>10709.374</v>
      </c>
      <c r="D437" s="48"/>
      <c r="E437" s="48">
        <v>6009.2929999999997</v>
      </c>
      <c r="F437" s="48">
        <v>6009.2929999999997</v>
      </c>
      <c r="G437" s="49">
        <f t="shared" si="77"/>
        <v>0</v>
      </c>
      <c r="H437" s="48"/>
      <c r="I437" s="48">
        <f>F437-E437</f>
        <v>0</v>
      </c>
      <c r="J437" s="48"/>
      <c r="K437" s="49"/>
      <c r="L437" s="48"/>
      <c r="M437" s="48"/>
      <c r="N437" s="48"/>
      <c r="O437" s="49">
        <f t="shared" si="78"/>
        <v>4700.0810000000001</v>
      </c>
      <c r="P437" s="48">
        <v>0</v>
      </c>
      <c r="Q437" s="48">
        <v>4700.0810000000001</v>
      </c>
      <c r="R437" s="48">
        <v>0</v>
      </c>
      <c r="S437" s="49">
        <v>4700.0810000000001</v>
      </c>
      <c r="T437" s="48"/>
      <c r="U437" s="48">
        <v>4700.0810000000001</v>
      </c>
      <c r="V437" s="48"/>
      <c r="W437" s="49">
        <v>4700.0810000000001</v>
      </c>
      <c r="X437" s="48"/>
      <c r="Y437" s="48">
        <v>4700.0810000000001</v>
      </c>
      <c r="Z437" s="48"/>
      <c r="AA437" s="29">
        <f t="shared" si="79"/>
        <v>0</v>
      </c>
      <c r="AB437" s="48">
        <f t="shared" si="80"/>
        <v>0</v>
      </c>
      <c r="AC437" s="49">
        <f t="shared" si="80"/>
        <v>0</v>
      </c>
      <c r="AD437" s="50">
        <f t="shared" si="80"/>
        <v>0</v>
      </c>
      <c r="AE437" s="49">
        <f t="shared" si="81"/>
        <v>0</v>
      </c>
      <c r="AF437" s="48"/>
      <c r="AG437" s="49"/>
      <c r="AH437" s="50"/>
      <c r="AI437" s="49"/>
      <c r="AJ437" s="49"/>
      <c r="AM437" s="35"/>
      <c r="AN437" s="35"/>
      <c r="AO437" s="12"/>
      <c r="AQ437" s="9"/>
    </row>
    <row r="438" spans="1:43" ht="19.899999999999999" customHeight="1" x14ac:dyDescent="0.2">
      <c r="A438" s="40"/>
      <c r="B438" s="47" t="s">
        <v>43</v>
      </c>
      <c r="C438" s="48">
        <v>0</v>
      </c>
      <c r="D438" s="48"/>
      <c r="E438" s="48">
        <v>0</v>
      </c>
      <c r="F438" s="48">
        <v>0</v>
      </c>
      <c r="G438" s="49">
        <f t="shared" si="77"/>
        <v>0</v>
      </c>
      <c r="H438" s="48"/>
      <c r="I438" s="48">
        <f>F438-E438</f>
        <v>0</v>
      </c>
      <c r="J438" s="48"/>
      <c r="K438" s="49"/>
      <c r="L438" s="48"/>
      <c r="M438" s="48"/>
      <c r="N438" s="48"/>
      <c r="O438" s="49">
        <f t="shared" si="78"/>
        <v>0</v>
      </c>
      <c r="P438" s="48">
        <v>0</v>
      </c>
      <c r="Q438" s="48">
        <v>0</v>
      </c>
      <c r="R438" s="48">
        <v>0</v>
      </c>
      <c r="S438" s="49">
        <v>0</v>
      </c>
      <c r="T438" s="48"/>
      <c r="U438" s="48"/>
      <c r="V438" s="48"/>
      <c r="W438" s="49">
        <v>0</v>
      </c>
      <c r="X438" s="48"/>
      <c r="Y438" s="48"/>
      <c r="Z438" s="48"/>
      <c r="AA438" s="29">
        <f t="shared" si="79"/>
        <v>0</v>
      </c>
      <c r="AB438" s="48">
        <f t="shared" si="80"/>
        <v>0</v>
      </c>
      <c r="AC438" s="49">
        <f t="shared" si="80"/>
        <v>0</v>
      </c>
      <c r="AD438" s="50">
        <f t="shared" si="80"/>
        <v>0</v>
      </c>
      <c r="AE438" s="49">
        <f t="shared" si="81"/>
        <v>0</v>
      </c>
      <c r="AF438" s="48"/>
      <c r="AG438" s="49"/>
      <c r="AH438" s="50"/>
      <c r="AI438" s="49"/>
      <c r="AJ438" s="49"/>
      <c r="AM438" s="35"/>
      <c r="AN438" s="35"/>
      <c r="AO438" s="12"/>
      <c r="AQ438" s="9"/>
    </row>
    <row r="439" spans="1:43" ht="19.899999999999999" customHeight="1" x14ac:dyDescent="0.2">
      <c r="A439" s="40"/>
      <c r="B439" s="47" t="s">
        <v>44</v>
      </c>
      <c r="C439" s="48">
        <v>651.80732999999998</v>
      </c>
      <c r="D439" s="48"/>
      <c r="E439" s="48">
        <v>299.48171908162954</v>
      </c>
      <c r="F439" s="48">
        <v>299.48171908162954</v>
      </c>
      <c r="G439" s="49">
        <f t="shared" si="77"/>
        <v>0</v>
      </c>
      <c r="H439" s="48"/>
      <c r="I439" s="48">
        <f>F439-E439</f>
        <v>0</v>
      </c>
      <c r="J439" s="48"/>
      <c r="K439" s="49"/>
      <c r="L439" s="48"/>
      <c r="M439" s="48"/>
      <c r="N439" s="48"/>
      <c r="O439" s="49">
        <f t="shared" si="78"/>
        <v>999.91899999999907</v>
      </c>
      <c r="P439" s="48">
        <v>0</v>
      </c>
      <c r="Q439" s="48">
        <v>999.91899999999907</v>
      </c>
      <c r="R439" s="48">
        <v>0</v>
      </c>
      <c r="S439" s="49">
        <f>T439+U439+V439</f>
        <v>269.16561000000002</v>
      </c>
      <c r="T439" s="48">
        <f>T435-SUM(T436:T438)</f>
        <v>0</v>
      </c>
      <c r="U439" s="48">
        <f>U435-SUM(U436:U438)</f>
        <v>269.16561000000002</v>
      </c>
      <c r="V439" s="48">
        <f>V435-SUM(V436:V438)</f>
        <v>0</v>
      </c>
      <c r="W439" s="49">
        <f>X439+Y439+Z439</f>
        <v>269.16561000000092</v>
      </c>
      <c r="X439" s="48">
        <f>X435-SUM(X436:X438)</f>
        <v>0</v>
      </c>
      <c r="Y439" s="48">
        <f>Y435-SUM(Y436:Y438)</f>
        <v>269.16561000000092</v>
      </c>
      <c r="Z439" s="48">
        <f>Z435-SUM(Z436:Z438)</f>
        <v>0</v>
      </c>
      <c r="AA439" s="29">
        <f t="shared" si="79"/>
        <v>9.0949470177292824E-13</v>
      </c>
      <c r="AB439" s="48">
        <f t="shared" si="80"/>
        <v>0</v>
      </c>
      <c r="AC439" s="49">
        <f t="shared" si="80"/>
        <v>9.0949470177292824E-13</v>
      </c>
      <c r="AD439" s="50">
        <f t="shared" si="80"/>
        <v>0</v>
      </c>
      <c r="AE439" s="49">
        <f t="shared" si="81"/>
        <v>0</v>
      </c>
      <c r="AF439" s="48"/>
      <c r="AG439" s="49"/>
      <c r="AH439" s="50"/>
      <c r="AI439" s="49"/>
      <c r="AJ439" s="49"/>
      <c r="AM439" s="35"/>
      <c r="AN439" s="35"/>
      <c r="AO439" s="12"/>
      <c r="AQ439" s="9"/>
    </row>
    <row r="440" spans="1:43" ht="63.75" x14ac:dyDescent="0.2">
      <c r="A440" s="40">
        <v>82</v>
      </c>
      <c r="B440" s="79" t="s">
        <v>140</v>
      </c>
      <c r="C440" s="42">
        <v>12018.903169999998</v>
      </c>
      <c r="D440" s="42">
        <f>SUM(D441:D444)</f>
        <v>0</v>
      </c>
      <c r="E440" s="42">
        <v>10136.266660000001</v>
      </c>
      <c r="F440" s="42">
        <v>10136.266659999999</v>
      </c>
      <c r="G440" s="43">
        <f t="shared" si="77"/>
        <v>0</v>
      </c>
      <c r="H440" s="42"/>
      <c r="I440" s="42"/>
      <c r="J440" s="42"/>
      <c r="K440" s="43">
        <f>L440+M440+N440</f>
        <v>0</v>
      </c>
      <c r="L440" s="42"/>
      <c r="M440" s="42"/>
      <c r="N440" s="42"/>
      <c r="O440" s="43">
        <f t="shared" si="78"/>
        <v>2300</v>
      </c>
      <c r="P440" s="42">
        <v>0</v>
      </c>
      <c r="Q440" s="42">
        <v>2300</v>
      </c>
      <c r="R440" s="42">
        <v>0</v>
      </c>
      <c r="S440" s="29">
        <f>T440+U440+V440</f>
        <v>1821.5075100000001</v>
      </c>
      <c r="T440" s="28">
        <v>0</v>
      </c>
      <c r="U440" s="28">
        <v>1821.5075100000001</v>
      </c>
      <c r="V440" s="28">
        <v>0</v>
      </c>
      <c r="W440" s="43">
        <f>X440+Y440+Z440</f>
        <v>1821.5075099999999</v>
      </c>
      <c r="X440" s="42">
        <v>0</v>
      </c>
      <c r="Y440" s="42">
        <v>1821.5075099999999</v>
      </c>
      <c r="Z440" s="42">
        <v>0</v>
      </c>
      <c r="AA440" s="29">
        <f t="shared" si="79"/>
        <v>0</v>
      </c>
      <c r="AB440" s="28">
        <f t="shared" si="80"/>
        <v>0</v>
      </c>
      <c r="AC440" s="29">
        <f t="shared" si="80"/>
        <v>0</v>
      </c>
      <c r="AD440" s="44">
        <f t="shared" si="80"/>
        <v>0</v>
      </c>
      <c r="AE440" s="43">
        <f t="shared" si="81"/>
        <v>0</v>
      </c>
      <c r="AF440" s="42"/>
      <c r="AG440" s="43"/>
      <c r="AH440" s="45"/>
      <c r="AI440" s="43"/>
      <c r="AJ440" s="46"/>
      <c r="AL440" s="12">
        <f>G440+W440-K440-S440-(AA440-AE440)</f>
        <v>-2.2737367544323206E-13</v>
      </c>
      <c r="AM440" s="35">
        <f>G440+W440-K440-S440</f>
        <v>0</v>
      </c>
      <c r="AN440" s="35">
        <f>AA440-AE440</f>
        <v>0</v>
      </c>
      <c r="AO440" s="12">
        <f>AM440-AN440</f>
        <v>0</v>
      </c>
      <c r="AQ440" s="9"/>
    </row>
    <row r="441" spans="1:43" ht="19.899999999999999" customHeight="1" x14ac:dyDescent="0.2">
      <c r="A441" s="40"/>
      <c r="B441" s="47" t="s">
        <v>41</v>
      </c>
      <c r="C441" s="48">
        <v>0</v>
      </c>
      <c r="D441" s="48">
        <f>C441</f>
        <v>0</v>
      </c>
      <c r="E441" s="48">
        <v>0</v>
      </c>
      <c r="F441" s="48">
        <v>0</v>
      </c>
      <c r="G441" s="49">
        <f t="shared" si="77"/>
        <v>0</v>
      </c>
      <c r="H441" s="48"/>
      <c r="I441" s="48">
        <f>F441-E441</f>
        <v>0</v>
      </c>
      <c r="J441" s="48"/>
      <c r="K441" s="49"/>
      <c r="L441" s="48"/>
      <c r="M441" s="48"/>
      <c r="N441" s="48"/>
      <c r="O441" s="49">
        <f t="shared" si="78"/>
        <v>0</v>
      </c>
      <c r="P441" s="48">
        <v>0</v>
      </c>
      <c r="Q441" s="48">
        <v>0</v>
      </c>
      <c r="R441" s="48">
        <v>0</v>
      </c>
      <c r="S441" s="49">
        <v>0</v>
      </c>
      <c r="T441" s="48"/>
      <c r="U441" s="48"/>
      <c r="V441" s="48"/>
      <c r="W441" s="49">
        <v>0</v>
      </c>
      <c r="X441" s="48"/>
      <c r="Y441" s="48"/>
      <c r="Z441" s="48"/>
      <c r="AA441" s="29">
        <f t="shared" si="79"/>
        <v>0</v>
      </c>
      <c r="AB441" s="48">
        <f t="shared" si="80"/>
        <v>0</v>
      </c>
      <c r="AC441" s="49">
        <f t="shared" si="80"/>
        <v>0</v>
      </c>
      <c r="AD441" s="50">
        <f t="shared" si="80"/>
        <v>0</v>
      </c>
      <c r="AE441" s="49">
        <f t="shared" si="81"/>
        <v>0</v>
      </c>
      <c r="AF441" s="48"/>
      <c r="AG441" s="49"/>
      <c r="AH441" s="50"/>
      <c r="AI441" s="49"/>
      <c r="AJ441" s="49"/>
      <c r="AM441" s="35"/>
      <c r="AN441" s="35"/>
      <c r="AO441" s="12"/>
      <c r="AQ441" s="9"/>
    </row>
    <row r="442" spans="1:43" ht="19.899999999999999" customHeight="1" x14ac:dyDescent="0.2">
      <c r="A442" s="40"/>
      <c r="B442" s="47" t="s">
        <v>42</v>
      </c>
      <c r="C442" s="48">
        <v>11358.019</v>
      </c>
      <c r="D442" s="48"/>
      <c r="E442" s="48">
        <v>9669.4360000000015</v>
      </c>
      <c r="F442" s="48">
        <v>9669.4359999999997</v>
      </c>
      <c r="G442" s="49">
        <f t="shared" si="77"/>
        <v>0</v>
      </c>
      <c r="H442" s="48"/>
      <c r="I442" s="48">
        <f>F442-E442</f>
        <v>0</v>
      </c>
      <c r="J442" s="48"/>
      <c r="K442" s="49"/>
      <c r="L442" s="48"/>
      <c r="M442" s="48"/>
      <c r="N442" s="48"/>
      <c r="O442" s="49">
        <f t="shared" si="78"/>
        <v>1688.5830000000001</v>
      </c>
      <c r="P442" s="48">
        <v>0</v>
      </c>
      <c r="Q442" s="48">
        <v>1688.5830000000001</v>
      </c>
      <c r="R442" s="48">
        <v>0</v>
      </c>
      <c r="S442" s="49">
        <v>1688.5830000000001</v>
      </c>
      <c r="T442" s="48"/>
      <c r="U442" s="48">
        <v>1688.5829999999999</v>
      </c>
      <c r="V442" s="48"/>
      <c r="W442" s="49">
        <v>1688.5829999999999</v>
      </c>
      <c r="X442" s="48"/>
      <c r="Y442" s="48">
        <v>1688.5829999999999</v>
      </c>
      <c r="Z442" s="48"/>
      <c r="AA442" s="29">
        <f t="shared" si="79"/>
        <v>0</v>
      </c>
      <c r="AB442" s="48">
        <f t="shared" si="80"/>
        <v>0</v>
      </c>
      <c r="AC442" s="49">
        <f t="shared" si="80"/>
        <v>0</v>
      </c>
      <c r="AD442" s="50">
        <f t="shared" si="80"/>
        <v>0</v>
      </c>
      <c r="AE442" s="49">
        <f t="shared" si="81"/>
        <v>0</v>
      </c>
      <c r="AF442" s="48"/>
      <c r="AG442" s="49"/>
      <c r="AH442" s="50"/>
      <c r="AI442" s="49"/>
      <c r="AJ442" s="49"/>
      <c r="AM442" s="35"/>
      <c r="AN442" s="35"/>
      <c r="AO442" s="12"/>
      <c r="AQ442" s="9"/>
    </row>
    <row r="443" spans="1:43" ht="19.899999999999999" customHeight="1" x14ac:dyDescent="0.2">
      <c r="A443" s="40"/>
      <c r="B443" s="47" t="s">
        <v>43</v>
      </c>
      <c r="C443" s="48">
        <v>0</v>
      </c>
      <c r="D443" s="48"/>
      <c r="E443" s="48">
        <v>0</v>
      </c>
      <c r="F443" s="48">
        <v>0</v>
      </c>
      <c r="G443" s="49">
        <f t="shared" si="77"/>
        <v>0</v>
      </c>
      <c r="H443" s="48"/>
      <c r="I443" s="48">
        <f>F443-E443</f>
        <v>0</v>
      </c>
      <c r="J443" s="48"/>
      <c r="K443" s="49"/>
      <c r="L443" s="48"/>
      <c r="M443" s="48"/>
      <c r="N443" s="48"/>
      <c r="O443" s="49">
        <f t="shared" si="78"/>
        <v>0</v>
      </c>
      <c r="P443" s="48">
        <v>0</v>
      </c>
      <c r="Q443" s="48">
        <v>0</v>
      </c>
      <c r="R443" s="48">
        <v>0</v>
      </c>
      <c r="S443" s="49">
        <v>0</v>
      </c>
      <c r="T443" s="48"/>
      <c r="U443" s="48"/>
      <c r="V443" s="48"/>
      <c r="W443" s="49">
        <v>0</v>
      </c>
      <c r="X443" s="48"/>
      <c r="Y443" s="48"/>
      <c r="Z443" s="48"/>
      <c r="AA443" s="29">
        <f t="shared" si="79"/>
        <v>0</v>
      </c>
      <c r="AB443" s="48">
        <f t="shared" si="80"/>
        <v>0</v>
      </c>
      <c r="AC443" s="49">
        <f t="shared" si="80"/>
        <v>0</v>
      </c>
      <c r="AD443" s="50">
        <f t="shared" si="80"/>
        <v>0</v>
      </c>
      <c r="AE443" s="49">
        <f t="shared" si="81"/>
        <v>0</v>
      </c>
      <c r="AF443" s="48"/>
      <c r="AG443" s="49"/>
      <c r="AH443" s="50"/>
      <c r="AI443" s="49"/>
      <c r="AJ443" s="49"/>
      <c r="AM443" s="35"/>
      <c r="AN443" s="35"/>
      <c r="AO443" s="12"/>
      <c r="AQ443" s="9"/>
    </row>
    <row r="444" spans="1:43" ht="19.899999999999999" customHeight="1" x14ac:dyDescent="0.2">
      <c r="A444" s="40"/>
      <c r="B444" s="47" t="s">
        <v>44</v>
      </c>
      <c r="C444" s="48">
        <v>660.88417000000004</v>
      </c>
      <c r="D444" s="48"/>
      <c r="E444" s="48">
        <v>466.83066269279186</v>
      </c>
      <c r="F444" s="48">
        <v>466.83066269279186</v>
      </c>
      <c r="G444" s="49">
        <f t="shared" si="77"/>
        <v>0</v>
      </c>
      <c r="H444" s="48"/>
      <c r="I444" s="48">
        <f>F444-E444</f>
        <v>0</v>
      </c>
      <c r="J444" s="48"/>
      <c r="K444" s="49"/>
      <c r="L444" s="48"/>
      <c r="M444" s="48"/>
      <c r="N444" s="48"/>
      <c r="O444" s="49">
        <f t="shared" si="78"/>
        <v>611.41699999999992</v>
      </c>
      <c r="P444" s="48">
        <v>0</v>
      </c>
      <c r="Q444" s="48">
        <v>611.41699999999992</v>
      </c>
      <c r="R444" s="48">
        <v>0</v>
      </c>
      <c r="S444" s="49">
        <f>T444+U444+V444</f>
        <v>132.92451000000028</v>
      </c>
      <c r="T444" s="48">
        <f>T440-SUM(T441:T443)</f>
        <v>0</v>
      </c>
      <c r="U444" s="48">
        <f>U440-SUM(U441:U443)</f>
        <v>132.92451000000028</v>
      </c>
      <c r="V444" s="48">
        <f>V440-SUM(V441:V443)</f>
        <v>0</v>
      </c>
      <c r="W444" s="49">
        <f>X444+Y444+Z444</f>
        <v>132.92451000000005</v>
      </c>
      <c r="X444" s="48">
        <f>X440-SUM(X441:X443)</f>
        <v>0</v>
      </c>
      <c r="Y444" s="48">
        <f>Y440-SUM(Y441:Y443)</f>
        <v>132.92451000000005</v>
      </c>
      <c r="Z444" s="48">
        <f>Z440-SUM(Z441:Z443)</f>
        <v>0</v>
      </c>
      <c r="AA444" s="29">
        <f t="shared" si="79"/>
        <v>-2.2737367544323206E-13</v>
      </c>
      <c r="AB444" s="48">
        <f t="shared" si="80"/>
        <v>0</v>
      </c>
      <c r="AC444" s="49">
        <f t="shared" si="80"/>
        <v>-2.2737367544323206E-13</v>
      </c>
      <c r="AD444" s="50">
        <f t="shared" si="80"/>
        <v>0</v>
      </c>
      <c r="AE444" s="49">
        <f t="shared" si="81"/>
        <v>0</v>
      </c>
      <c r="AF444" s="48"/>
      <c r="AG444" s="49"/>
      <c r="AH444" s="50"/>
      <c r="AI444" s="49"/>
      <c r="AJ444" s="49"/>
      <c r="AM444" s="35"/>
      <c r="AN444" s="35"/>
      <c r="AO444" s="12"/>
      <c r="AQ444" s="9"/>
    </row>
    <row r="445" spans="1:43" ht="69" customHeight="1" x14ac:dyDescent="0.2">
      <c r="A445" s="40">
        <v>83</v>
      </c>
      <c r="B445" s="79" t="s">
        <v>141</v>
      </c>
      <c r="C445" s="42">
        <v>10998.575349999999</v>
      </c>
      <c r="D445" s="42">
        <f>SUM(D446:D449)</f>
        <v>0</v>
      </c>
      <c r="E445" s="42">
        <v>10013.30107</v>
      </c>
      <c r="F445" s="42">
        <v>10013.30107</v>
      </c>
      <c r="G445" s="43">
        <f t="shared" si="77"/>
        <v>0</v>
      </c>
      <c r="H445" s="42"/>
      <c r="I445" s="42"/>
      <c r="J445" s="42"/>
      <c r="K445" s="43">
        <f>L445+M445+N445</f>
        <v>0</v>
      </c>
      <c r="L445" s="42"/>
      <c r="M445" s="42"/>
      <c r="N445" s="42"/>
      <c r="O445" s="43">
        <f t="shared" si="78"/>
        <v>1500</v>
      </c>
      <c r="P445" s="42">
        <v>0</v>
      </c>
      <c r="Q445" s="42">
        <v>1500</v>
      </c>
      <c r="R445" s="42">
        <v>0</v>
      </c>
      <c r="S445" s="29">
        <f>T445+U445+V445</f>
        <v>979.87627999999995</v>
      </c>
      <c r="T445" s="28">
        <v>0</v>
      </c>
      <c r="U445" s="28">
        <v>979.87627999999995</v>
      </c>
      <c r="V445" s="28">
        <v>0</v>
      </c>
      <c r="W445" s="43">
        <f>X445+Y445+Z445</f>
        <v>979.87628000000007</v>
      </c>
      <c r="X445" s="42">
        <v>0</v>
      </c>
      <c r="Y445" s="42">
        <v>979.87628000000007</v>
      </c>
      <c r="Z445" s="42">
        <v>0</v>
      </c>
      <c r="AA445" s="29">
        <f t="shared" si="79"/>
        <v>0</v>
      </c>
      <c r="AB445" s="28">
        <f t="shared" si="80"/>
        <v>0</v>
      </c>
      <c r="AC445" s="29">
        <f t="shared" si="80"/>
        <v>0</v>
      </c>
      <c r="AD445" s="44">
        <f t="shared" si="80"/>
        <v>0</v>
      </c>
      <c r="AE445" s="43">
        <f t="shared" si="81"/>
        <v>0</v>
      </c>
      <c r="AF445" s="42"/>
      <c r="AG445" s="43"/>
      <c r="AH445" s="45"/>
      <c r="AI445" s="43"/>
      <c r="AJ445" s="46"/>
      <c r="AL445" s="12">
        <f>G445+W445-K445-S445-(AA445-AE445)</f>
        <v>1.1368683772161603E-13</v>
      </c>
      <c r="AM445" s="35">
        <f>G445+W445-K445-S445</f>
        <v>0</v>
      </c>
      <c r="AN445" s="35">
        <f>AA445-AE445</f>
        <v>0</v>
      </c>
      <c r="AO445" s="12">
        <f>AM445-AN445</f>
        <v>0</v>
      </c>
      <c r="AQ445" s="9"/>
    </row>
    <row r="446" spans="1:43" ht="19.899999999999999" customHeight="1" x14ac:dyDescent="0.2">
      <c r="A446" s="40"/>
      <c r="B446" s="47" t="s">
        <v>41</v>
      </c>
      <c r="C446" s="48">
        <v>0</v>
      </c>
      <c r="D446" s="48">
        <f>C446</f>
        <v>0</v>
      </c>
      <c r="E446" s="48">
        <v>0</v>
      </c>
      <c r="F446" s="48">
        <v>0</v>
      </c>
      <c r="G446" s="49">
        <f t="shared" si="77"/>
        <v>0</v>
      </c>
      <c r="H446" s="48"/>
      <c r="I446" s="48">
        <f>F446-E446</f>
        <v>0</v>
      </c>
      <c r="J446" s="48"/>
      <c r="K446" s="49"/>
      <c r="L446" s="48"/>
      <c r="M446" s="48"/>
      <c r="N446" s="48"/>
      <c r="O446" s="49">
        <f t="shared" si="78"/>
        <v>0</v>
      </c>
      <c r="P446" s="48">
        <v>0</v>
      </c>
      <c r="Q446" s="48">
        <v>0</v>
      </c>
      <c r="R446" s="48">
        <v>0</v>
      </c>
      <c r="S446" s="49">
        <v>0</v>
      </c>
      <c r="T446" s="48"/>
      <c r="U446" s="48"/>
      <c r="V446" s="48"/>
      <c r="W446" s="49">
        <v>0</v>
      </c>
      <c r="X446" s="48"/>
      <c r="Y446" s="48"/>
      <c r="Z446" s="48"/>
      <c r="AA446" s="29">
        <f t="shared" si="79"/>
        <v>0</v>
      </c>
      <c r="AB446" s="48">
        <f t="shared" si="80"/>
        <v>0</v>
      </c>
      <c r="AC446" s="49">
        <f t="shared" si="80"/>
        <v>0</v>
      </c>
      <c r="AD446" s="50">
        <f t="shared" si="80"/>
        <v>0</v>
      </c>
      <c r="AE446" s="49">
        <f t="shared" si="81"/>
        <v>0</v>
      </c>
      <c r="AF446" s="48"/>
      <c r="AG446" s="49"/>
      <c r="AH446" s="50"/>
      <c r="AI446" s="49"/>
      <c r="AJ446" s="49"/>
      <c r="AM446" s="35"/>
      <c r="AN446" s="35"/>
      <c r="AO446" s="12"/>
      <c r="AQ446" s="9"/>
    </row>
    <row r="447" spans="1:43" ht="19.899999999999999" customHeight="1" x14ac:dyDescent="0.2">
      <c r="A447" s="40"/>
      <c r="B447" s="47" t="s">
        <v>42</v>
      </c>
      <c r="C447" s="48">
        <v>10438.539000000001</v>
      </c>
      <c r="D447" s="48"/>
      <c r="E447" s="48">
        <v>9558.982</v>
      </c>
      <c r="F447" s="48">
        <v>9558.982</v>
      </c>
      <c r="G447" s="49">
        <f t="shared" si="77"/>
        <v>0</v>
      </c>
      <c r="H447" s="48"/>
      <c r="I447" s="48">
        <f>F447-E447</f>
        <v>0</v>
      </c>
      <c r="J447" s="48"/>
      <c r="K447" s="49"/>
      <c r="L447" s="48"/>
      <c r="M447" s="48"/>
      <c r="N447" s="48"/>
      <c r="O447" s="49">
        <f t="shared" si="78"/>
        <v>879.55700000000002</v>
      </c>
      <c r="P447" s="48">
        <v>0</v>
      </c>
      <c r="Q447" s="48">
        <v>879.55700000000002</v>
      </c>
      <c r="R447" s="48">
        <v>0</v>
      </c>
      <c r="S447" s="49">
        <v>879.55700000000002</v>
      </c>
      <c r="T447" s="48"/>
      <c r="U447" s="48">
        <v>879.55700000000002</v>
      </c>
      <c r="V447" s="48"/>
      <c r="W447" s="49">
        <v>879.55700000000002</v>
      </c>
      <c r="X447" s="48"/>
      <c r="Y447" s="48">
        <v>879.55700000000002</v>
      </c>
      <c r="Z447" s="48"/>
      <c r="AA447" s="29">
        <f t="shared" si="79"/>
        <v>0</v>
      </c>
      <c r="AB447" s="48">
        <f t="shared" si="80"/>
        <v>0</v>
      </c>
      <c r="AC447" s="49">
        <f t="shared" si="80"/>
        <v>0</v>
      </c>
      <c r="AD447" s="50">
        <f t="shared" si="80"/>
        <v>0</v>
      </c>
      <c r="AE447" s="49">
        <f t="shared" si="81"/>
        <v>0</v>
      </c>
      <c r="AF447" s="48"/>
      <c r="AG447" s="49"/>
      <c r="AH447" s="50"/>
      <c r="AI447" s="49"/>
      <c r="AJ447" s="49"/>
      <c r="AM447" s="35"/>
      <c r="AN447" s="35"/>
      <c r="AO447" s="12"/>
      <c r="AQ447" s="9"/>
    </row>
    <row r="448" spans="1:43" ht="19.899999999999999" customHeight="1" x14ac:dyDescent="0.2">
      <c r="A448" s="40"/>
      <c r="B448" s="47" t="s">
        <v>43</v>
      </c>
      <c r="C448" s="48">
        <v>0</v>
      </c>
      <c r="D448" s="48"/>
      <c r="E448" s="48">
        <v>0</v>
      </c>
      <c r="F448" s="48">
        <v>0</v>
      </c>
      <c r="G448" s="49">
        <f t="shared" si="77"/>
        <v>0</v>
      </c>
      <c r="H448" s="48"/>
      <c r="I448" s="48">
        <f>F448-E448</f>
        <v>0</v>
      </c>
      <c r="J448" s="48"/>
      <c r="K448" s="49"/>
      <c r="L448" s="48"/>
      <c r="M448" s="48"/>
      <c r="N448" s="48"/>
      <c r="O448" s="49">
        <f t="shared" si="78"/>
        <v>0</v>
      </c>
      <c r="P448" s="48">
        <v>0</v>
      </c>
      <c r="Q448" s="48">
        <v>0</v>
      </c>
      <c r="R448" s="48">
        <v>0</v>
      </c>
      <c r="S448" s="49">
        <v>0</v>
      </c>
      <c r="T448" s="48"/>
      <c r="U448" s="48"/>
      <c r="V448" s="48"/>
      <c r="W448" s="49">
        <v>0</v>
      </c>
      <c r="X448" s="48"/>
      <c r="Y448" s="48"/>
      <c r="Z448" s="48"/>
      <c r="AA448" s="29">
        <f t="shared" si="79"/>
        <v>0</v>
      </c>
      <c r="AB448" s="48">
        <f t="shared" si="80"/>
        <v>0</v>
      </c>
      <c r="AC448" s="49">
        <f t="shared" si="80"/>
        <v>0</v>
      </c>
      <c r="AD448" s="50">
        <f t="shared" si="80"/>
        <v>0</v>
      </c>
      <c r="AE448" s="49">
        <f t="shared" si="81"/>
        <v>0</v>
      </c>
      <c r="AF448" s="48"/>
      <c r="AG448" s="49"/>
      <c r="AH448" s="50"/>
      <c r="AI448" s="49"/>
      <c r="AJ448" s="49"/>
      <c r="AM448" s="35"/>
      <c r="AN448" s="35"/>
      <c r="AO448" s="12"/>
      <c r="AQ448" s="9"/>
    </row>
    <row r="449" spans="1:43" ht="19.899999999999999" customHeight="1" x14ac:dyDescent="0.2">
      <c r="A449" s="40"/>
      <c r="B449" s="47" t="s">
        <v>44</v>
      </c>
      <c r="C449" s="48">
        <v>560.03634999999997</v>
      </c>
      <c r="D449" s="48"/>
      <c r="E449" s="48">
        <v>454.31906913660362</v>
      </c>
      <c r="F449" s="48">
        <v>454.31906913660362</v>
      </c>
      <c r="G449" s="49">
        <f t="shared" si="77"/>
        <v>0</v>
      </c>
      <c r="H449" s="48"/>
      <c r="I449" s="48">
        <f>F449-E449</f>
        <v>0</v>
      </c>
      <c r="J449" s="48"/>
      <c r="K449" s="49"/>
      <c r="L449" s="48"/>
      <c r="M449" s="48"/>
      <c r="N449" s="48"/>
      <c r="O449" s="49">
        <f t="shared" si="78"/>
        <v>620.44299999999998</v>
      </c>
      <c r="P449" s="48">
        <v>0</v>
      </c>
      <c r="Q449" s="48">
        <v>620.44299999999998</v>
      </c>
      <c r="R449" s="48">
        <v>0</v>
      </c>
      <c r="S449" s="49">
        <f>T449+U449+V449</f>
        <v>100.31927999999994</v>
      </c>
      <c r="T449" s="48">
        <f>T445-SUM(T446:T448)</f>
        <v>0</v>
      </c>
      <c r="U449" s="48">
        <f>U445-SUM(U446:U448)</f>
        <v>100.31927999999994</v>
      </c>
      <c r="V449" s="48">
        <f>V445-SUM(V446:V448)</f>
        <v>0</v>
      </c>
      <c r="W449" s="49">
        <f>X449+Y449+Z449</f>
        <v>100.31928000000005</v>
      </c>
      <c r="X449" s="48">
        <f>X445-SUM(X446:X448)</f>
        <v>0</v>
      </c>
      <c r="Y449" s="48">
        <f>Y445-SUM(Y446:Y448)</f>
        <v>100.31928000000005</v>
      </c>
      <c r="Z449" s="48">
        <f>Z445-SUM(Z446:Z448)</f>
        <v>0</v>
      </c>
      <c r="AA449" s="29">
        <f t="shared" si="79"/>
        <v>1.1368683772161603E-13</v>
      </c>
      <c r="AB449" s="48">
        <f t="shared" si="80"/>
        <v>0</v>
      </c>
      <c r="AC449" s="49">
        <f t="shared" si="80"/>
        <v>1.1368683772161603E-13</v>
      </c>
      <c r="AD449" s="50">
        <f t="shared" si="80"/>
        <v>0</v>
      </c>
      <c r="AE449" s="49">
        <f t="shared" si="81"/>
        <v>0</v>
      </c>
      <c r="AF449" s="48"/>
      <c r="AG449" s="49"/>
      <c r="AH449" s="50"/>
      <c r="AI449" s="49"/>
      <c r="AJ449" s="49"/>
      <c r="AM449" s="35"/>
      <c r="AN449" s="35"/>
      <c r="AO449" s="12"/>
      <c r="AQ449" s="9"/>
    </row>
    <row r="450" spans="1:43" ht="69" customHeight="1" x14ac:dyDescent="0.2">
      <c r="A450" s="40">
        <v>84</v>
      </c>
      <c r="B450" s="79" t="s">
        <v>142</v>
      </c>
      <c r="C450" s="42">
        <v>12274.655349999999</v>
      </c>
      <c r="D450" s="42">
        <f>SUM(D451:D454)</f>
        <v>0</v>
      </c>
      <c r="E450" s="42">
        <v>8450.623160000001</v>
      </c>
      <c r="F450" s="42">
        <v>8503.9731599999996</v>
      </c>
      <c r="G450" s="43">
        <f t="shared" si="77"/>
        <v>53.350000000000364</v>
      </c>
      <c r="H450" s="42"/>
      <c r="I450" s="42">
        <v>53.350000000000364</v>
      </c>
      <c r="J450" s="42"/>
      <c r="K450" s="43">
        <f>L450+M450+N450</f>
        <v>0</v>
      </c>
      <c r="L450" s="42"/>
      <c r="M450" s="42"/>
      <c r="N450" s="42"/>
      <c r="O450" s="43">
        <f t="shared" si="78"/>
        <v>4100</v>
      </c>
      <c r="P450" s="42">
        <v>0</v>
      </c>
      <c r="Q450" s="42">
        <v>4100</v>
      </c>
      <c r="R450" s="42">
        <v>0</v>
      </c>
      <c r="S450" s="29">
        <f>T450+U450+V450</f>
        <v>3822.3321900000001</v>
      </c>
      <c r="T450" s="28">
        <v>0</v>
      </c>
      <c r="U450" s="28">
        <v>3822.3321900000001</v>
      </c>
      <c r="V450" s="28">
        <v>0</v>
      </c>
      <c r="W450" s="43">
        <f>X450+Y450+Z450</f>
        <v>3768.9821900000006</v>
      </c>
      <c r="X450" s="42">
        <v>0</v>
      </c>
      <c r="Y450" s="42">
        <v>3768.9821900000006</v>
      </c>
      <c r="Z450" s="42">
        <v>0</v>
      </c>
      <c r="AA450" s="29">
        <f t="shared" si="79"/>
        <v>0</v>
      </c>
      <c r="AB450" s="28">
        <f t="shared" si="80"/>
        <v>0</v>
      </c>
      <c r="AC450" s="29">
        <f t="shared" si="80"/>
        <v>0</v>
      </c>
      <c r="AD450" s="44">
        <f t="shared" si="80"/>
        <v>0</v>
      </c>
      <c r="AE450" s="43">
        <f t="shared" si="81"/>
        <v>0</v>
      </c>
      <c r="AF450" s="42"/>
      <c r="AG450" s="43"/>
      <c r="AH450" s="55"/>
      <c r="AI450" s="46"/>
      <c r="AJ450" s="46"/>
      <c r="AL450" s="12">
        <f>G450+W450-K450-S450-(AA450-AE450)</f>
        <v>9.0949470177292824E-13</v>
      </c>
      <c r="AM450" s="35">
        <f>G450+W450-K450-S450</f>
        <v>0</v>
      </c>
      <c r="AN450" s="35">
        <f>AA450-AE450</f>
        <v>0</v>
      </c>
      <c r="AO450" s="12">
        <f>AM450-AN450</f>
        <v>0</v>
      </c>
      <c r="AQ450" s="9"/>
    </row>
    <row r="451" spans="1:43" ht="19.899999999999999" customHeight="1" x14ac:dyDescent="0.2">
      <c r="A451" s="40"/>
      <c r="B451" s="47" t="s">
        <v>41</v>
      </c>
      <c r="C451" s="48">
        <v>0</v>
      </c>
      <c r="D451" s="48">
        <f>C451</f>
        <v>0</v>
      </c>
      <c r="E451" s="48">
        <v>0</v>
      </c>
      <c r="F451" s="48">
        <v>0</v>
      </c>
      <c r="G451" s="49">
        <f t="shared" si="77"/>
        <v>0</v>
      </c>
      <c r="H451" s="48"/>
      <c r="I451" s="48">
        <f>F451-E451</f>
        <v>0</v>
      </c>
      <c r="J451" s="48"/>
      <c r="K451" s="49"/>
      <c r="L451" s="48"/>
      <c r="M451" s="48"/>
      <c r="N451" s="48"/>
      <c r="O451" s="49">
        <f t="shared" si="78"/>
        <v>0</v>
      </c>
      <c r="P451" s="48">
        <v>0</v>
      </c>
      <c r="Q451" s="48">
        <v>0</v>
      </c>
      <c r="R451" s="48">
        <v>0</v>
      </c>
      <c r="S451" s="49">
        <v>0</v>
      </c>
      <c r="T451" s="48"/>
      <c r="U451" s="48"/>
      <c r="V451" s="48"/>
      <c r="W451" s="49">
        <v>0</v>
      </c>
      <c r="X451" s="48"/>
      <c r="Y451" s="48"/>
      <c r="Z451" s="48"/>
      <c r="AA451" s="29">
        <f t="shared" si="79"/>
        <v>0</v>
      </c>
      <c r="AB451" s="48">
        <f t="shared" si="80"/>
        <v>0</v>
      </c>
      <c r="AC451" s="49">
        <f t="shared" si="80"/>
        <v>0</v>
      </c>
      <c r="AD451" s="50">
        <f t="shared" si="80"/>
        <v>0</v>
      </c>
      <c r="AE451" s="49">
        <f t="shared" si="81"/>
        <v>0</v>
      </c>
      <c r="AF451" s="48"/>
      <c r="AG451" s="49"/>
      <c r="AH451" s="50"/>
      <c r="AI451" s="49"/>
      <c r="AJ451" s="49"/>
      <c r="AM451" s="35"/>
      <c r="AN451" s="35"/>
      <c r="AO451" s="12"/>
      <c r="AQ451" s="9"/>
    </row>
    <row r="452" spans="1:43" ht="19.899999999999999" customHeight="1" x14ac:dyDescent="0.2">
      <c r="A452" s="40"/>
      <c r="B452" s="47" t="s">
        <v>42</v>
      </c>
      <c r="C452" s="48">
        <v>11620.498</v>
      </c>
      <c r="D452" s="48"/>
      <c r="E452" s="48">
        <v>8045.6500000000005</v>
      </c>
      <c r="F452" s="48">
        <v>8045.6500000000005</v>
      </c>
      <c r="G452" s="49">
        <f t="shared" si="77"/>
        <v>0</v>
      </c>
      <c r="H452" s="48"/>
      <c r="I452" s="48">
        <f>F452-E452</f>
        <v>0</v>
      </c>
      <c r="J452" s="48"/>
      <c r="K452" s="49"/>
      <c r="L452" s="48"/>
      <c r="M452" s="48"/>
      <c r="N452" s="48"/>
      <c r="O452" s="49">
        <f t="shared" si="78"/>
        <v>3574.848</v>
      </c>
      <c r="P452" s="48">
        <v>0</v>
      </c>
      <c r="Q452" s="48">
        <v>3574.848</v>
      </c>
      <c r="R452" s="48">
        <v>0</v>
      </c>
      <c r="S452" s="49">
        <v>3574.8480000000004</v>
      </c>
      <c r="T452" s="48"/>
      <c r="U452" s="48">
        <v>3574.8480000000004</v>
      </c>
      <c r="V452" s="48"/>
      <c r="W452" s="49">
        <v>3574.8480000000004</v>
      </c>
      <c r="X452" s="48"/>
      <c r="Y452" s="48">
        <v>3574.848</v>
      </c>
      <c r="Z452" s="48"/>
      <c r="AA452" s="29">
        <f t="shared" si="79"/>
        <v>0</v>
      </c>
      <c r="AB452" s="48">
        <f t="shared" si="80"/>
        <v>0</v>
      </c>
      <c r="AC452" s="49">
        <f t="shared" si="80"/>
        <v>0</v>
      </c>
      <c r="AD452" s="50">
        <f t="shared" si="80"/>
        <v>0</v>
      </c>
      <c r="AE452" s="49">
        <f t="shared" si="81"/>
        <v>0</v>
      </c>
      <c r="AF452" s="48"/>
      <c r="AG452" s="49"/>
      <c r="AH452" s="50"/>
      <c r="AI452" s="49"/>
      <c r="AJ452" s="49"/>
      <c r="AM452" s="35"/>
      <c r="AN452" s="35"/>
      <c r="AO452" s="12"/>
      <c r="AQ452" s="9"/>
    </row>
    <row r="453" spans="1:43" ht="19.899999999999999" customHeight="1" x14ac:dyDescent="0.2">
      <c r="A453" s="40"/>
      <c r="B453" s="47" t="s">
        <v>43</v>
      </c>
      <c r="C453" s="48">
        <v>0</v>
      </c>
      <c r="D453" s="48"/>
      <c r="E453" s="48">
        <v>0</v>
      </c>
      <c r="F453" s="48">
        <v>0</v>
      </c>
      <c r="G453" s="49">
        <f t="shared" si="77"/>
        <v>0</v>
      </c>
      <c r="H453" s="48"/>
      <c r="I453" s="48">
        <f>F453-E453</f>
        <v>0</v>
      </c>
      <c r="J453" s="48"/>
      <c r="K453" s="49"/>
      <c r="L453" s="48"/>
      <c r="M453" s="48"/>
      <c r="N453" s="48"/>
      <c r="O453" s="49">
        <f t="shared" si="78"/>
        <v>0</v>
      </c>
      <c r="P453" s="48">
        <v>0</v>
      </c>
      <c r="Q453" s="48">
        <v>0</v>
      </c>
      <c r="R453" s="48">
        <v>0</v>
      </c>
      <c r="S453" s="49">
        <v>0</v>
      </c>
      <c r="T453" s="48"/>
      <c r="U453" s="48"/>
      <c r="V453" s="48"/>
      <c r="W453" s="49">
        <v>0</v>
      </c>
      <c r="X453" s="48"/>
      <c r="Y453" s="48"/>
      <c r="Z453" s="48"/>
      <c r="AA453" s="29">
        <f t="shared" si="79"/>
        <v>0</v>
      </c>
      <c r="AB453" s="48">
        <f t="shared" si="80"/>
        <v>0</v>
      </c>
      <c r="AC453" s="49">
        <f t="shared" si="80"/>
        <v>0</v>
      </c>
      <c r="AD453" s="50">
        <f t="shared" si="80"/>
        <v>0</v>
      </c>
      <c r="AE453" s="49">
        <f t="shared" si="81"/>
        <v>0</v>
      </c>
      <c r="AF453" s="48"/>
      <c r="AG453" s="49"/>
      <c r="AH453" s="50"/>
      <c r="AI453" s="49"/>
      <c r="AJ453" s="49"/>
      <c r="AM453" s="35"/>
      <c r="AN453" s="35"/>
      <c r="AO453" s="12"/>
      <c r="AQ453" s="9"/>
    </row>
    <row r="454" spans="1:43" ht="19.899999999999999" customHeight="1" x14ac:dyDescent="0.2">
      <c r="A454" s="40"/>
      <c r="B454" s="47" t="s">
        <v>44</v>
      </c>
      <c r="C454" s="48">
        <v>654.15735000000006</v>
      </c>
      <c r="D454" s="48"/>
      <c r="E454" s="48">
        <v>404.97315909863858</v>
      </c>
      <c r="F454" s="48">
        <v>458.3231590986386</v>
      </c>
      <c r="G454" s="49">
        <f t="shared" si="77"/>
        <v>53.350000000000023</v>
      </c>
      <c r="H454" s="48"/>
      <c r="I454" s="48">
        <f>F454-E454</f>
        <v>53.350000000000023</v>
      </c>
      <c r="J454" s="48"/>
      <c r="K454" s="49"/>
      <c r="L454" s="48"/>
      <c r="M454" s="48"/>
      <c r="N454" s="48"/>
      <c r="O454" s="49">
        <f t="shared" si="78"/>
        <v>525.15200000000004</v>
      </c>
      <c r="P454" s="48">
        <v>0</v>
      </c>
      <c r="Q454" s="48">
        <v>525.15200000000004</v>
      </c>
      <c r="R454" s="48">
        <v>0</v>
      </c>
      <c r="S454" s="49">
        <f>T454+U454+V454</f>
        <v>247.48418999999967</v>
      </c>
      <c r="T454" s="48">
        <f>T450-SUM(T451:T453)</f>
        <v>0</v>
      </c>
      <c r="U454" s="48">
        <f>U450-SUM(U451:U453)</f>
        <v>247.48418999999967</v>
      </c>
      <c r="V454" s="48">
        <f>V450-SUM(V451:V453)</f>
        <v>0</v>
      </c>
      <c r="W454" s="49">
        <f>X454+Y454+Z454</f>
        <v>194.13419000000067</v>
      </c>
      <c r="X454" s="48">
        <f>X450-SUM(X451:X453)</f>
        <v>0</v>
      </c>
      <c r="Y454" s="48">
        <f>Y450-SUM(Y451:Y453)</f>
        <v>194.13419000000067</v>
      </c>
      <c r="Z454" s="48">
        <f>Z450-SUM(Z451:Z453)</f>
        <v>0</v>
      </c>
      <c r="AA454" s="29">
        <f t="shared" si="79"/>
        <v>1.0231815394945443E-12</v>
      </c>
      <c r="AB454" s="48">
        <f t="shared" si="80"/>
        <v>0</v>
      </c>
      <c r="AC454" s="49">
        <f t="shared" si="80"/>
        <v>1.0231815394945443E-12</v>
      </c>
      <c r="AD454" s="50">
        <f t="shared" si="80"/>
        <v>0</v>
      </c>
      <c r="AE454" s="49">
        <f t="shared" si="81"/>
        <v>0</v>
      </c>
      <c r="AF454" s="48"/>
      <c r="AG454" s="49"/>
      <c r="AH454" s="50"/>
      <c r="AI454" s="49"/>
      <c r="AJ454" s="49"/>
      <c r="AM454" s="35"/>
      <c r="AN454" s="35"/>
      <c r="AO454" s="12"/>
      <c r="AQ454" s="9"/>
    </row>
    <row r="455" spans="1:43" ht="63.75" x14ac:dyDescent="0.2">
      <c r="A455" s="40">
        <v>85</v>
      </c>
      <c r="B455" s="79" t="s">
        <v>143</v>
      </c>
      <c r="C455" s="42">
        <v>11414.773439999999</v>
      </c>
      <c r="D455" s="42">
        <f>SUM(D456:D459)</f>
        <v>0</v>
      </c>
      <c r="E455" s="42">
        <v>10177.80305</v>
      </c>
      <c r="F455" s="42">
        <v>10177.80305</v>
      </c>
      <c r="G455" s="43">
        <f t="shared" si="77"/>
        <v>0</v>
      </c>
      <c r="H455" s="42"/>
      <c r="I455" s="42"/>
      <c r="J455" s="42"/>
      <c r="K455" s="43">
        <f>L455+M455+N455</f>
        <v>0</v>
      </c>
      <c r="L455" s="42"/>
      <c r="M455" s="42"/>
      <c r="N455" s="42"/>
      <c r="O455" s="43">
        <f t="shared" si="78"/>
        <v>1800</v>
      </c>
      <c r="P455" s="42">
        <v>0</v>
      </c>
      <c r="Q455" s="42">
        <v>1800</v>
      </c>
      <c r="R455" s="42">
        <v>0</v>
      </c>
      <c r="S455" s="29">
        <f>T455+U455+V455</f>
        <v>1228.6153899999999</v>
      </c>
      <c r="T455" s="28">
        <v>0</v>
      </c>
      <c r="U455" s="28">
        <v>1228.6153899999999</v>
      </c>
      <c r="V455" s="28">
        <v>0</v>
      </c>
      <c r="W455" s="43">
        <f>X455+Y455+Z455</f>
        <v>1228.6153899999999</v>
      </c>
      <c r="X455" s="42">
        <v>0</v>
      </c>
      <c r="Y455" s="42">
        <v>1228.6153899999999</v>
      </c>
      <c r="Z455" s="42">
        <v>0</v>
      </c>
      <c r="AA455" s="29">
        <f t="shared" si="79"/>
        <v>0</v>
      </c>
      <c r="AB455" s="28">
        <f t="shared" si="80"/>
        <v>0</v>
      </c>
      <c r="AC455" s="29">
        <f t="shared" si="80"/>
        <v>0</v>
      </c>
      <c r="AD455" s="44">
        <f t="shared" si="80"/>
        <v>0</v>
      </c>
      <c r="AE455" s="43">
        <f t="shared" si="81"/>
        <v>0</v>
      </c>
      <c r="AF455" s="42"/>
      <c r="AG455" s="43"/>
      <c r="AH455" s="45"/>
      <c r="AI455" s="43"/>
      <c r="AJ455" s="43"/>
      <c r="AL455" s="12">
        <f>G455+W455-K455-S455-(AA455-AE455)</f>
        <v>0</v>
      </c>
      <c r="AM455" s="35">
        <f>G455+W455-K455-S455</f>
        <v>0</v>
      </c>
      <c r="AN455" s="35">
        <f>AA455-AE455</f>
        <v>0</v>
      </c>
      <c r="AO455" s="12">
        <f>AM455-AN455</f>
        <v>0</v>
      </c>
      <c r="AQ455" s="9"/>
    </row>
    <row r="456" spans="1:43" ht="19.899999999999999" customHeight="1" x14ac:dyDescent="0.2">
      <c r="A456" s="40"/>
      <c r="B456" s="47" t="s">
        <v>41</v>
      </c>
      <c r="C456" s="48">
        <v>0</v>
      </c>
      <c r="D456" s="48">
        <f>C456</f>
        <v>0</v>
      </c>
      <c r="E456" s="48">
        <v>0</v>
      </c>
      <c r="F456" s="48">
        <v>0</v>
      </c>
      <c r="G456" s="49">
        <f t="shared" si="77"/>
        <v>0</v>
      </c>
      <c r="H456" s="48"/>
      <c r="I456" s="48">
        <f>F456-E456</f>
        <v>0</v>
      </c>
      <c r="J456" s="48"/>
      <c r="K456" s="49"/>
      <c r="L456" s="48"/>
      <c r="M456" s="48"/>
      <c r="N456" s="48"/>
      <c r="O456" s="49">
        <f t="shared" si="78"/>
        <v>0</v>
      </c>
      <c r="P456" s="48">
        <v>0</v>
      </c>
      <c r="Q456" s="48">
        <v>0</v>
      </c>
      <c r="R456" s="48">
        <v>0</v>
      </c>
      <c r="S456" s="49">
        <v>0</v>
      </c>
      <c r="T456" s="48"/>
      <c r="U456" s="48"/>
      <c r="V456" s="48"/>
      <c r="W456" s="49">
        <v>0</v>
      </c>
      <c r="X456" s="48"/>
      <c r="Y456" s="48"/>
      <c r="Z456" s="48"/>
      <c r="AA456" s="29">
        <f t="shared" si="79"/>
        <v>0</v>
      </c>
      <c r="AB456" s="48">
        <f t="shared" si="80"/>
        <v>0</v>
      </c>
      <c r="AC456" s="49">
        <f t="shared" si="80"/>
        <v>0</v>
      </c>
      <c r="AD456" s="50">
        <f t="shared" si="80"/>
        <v>0</v>
      </c>
      <c r="AE456" s="49">
        <f t="shared" si="81"/>
        <v>0</v>
      </c>
      <c r="AF456" s="48"/>
      <c r="AG456" s="49"/>
      <c r="AH456" s="50"/>
      <c r="AI456" s="49"/>
      <c r="AJ456" s="49"/>
      <c r="AM456" s="35"/>
      <c r="AN456" s="35"/>
      <c r="AO456" s="12"/>
      <c r="AQ456" s="9"/>
    </row>
    <row r="457" spans="1:43" ht="19.899999999999999" customHeight="1" x14ac:dyDescent="0.2">
      <c r="A457" s="40"/>
      <c r="B457" s="47" t="s">
        <v>42</v>
      </c>
      <c r="C457" s="48">
        <v>10742.454</v>
      </c>
      <c r="D457" s="48"/>
      <c r="E457" s="48">
        <v>9622.5930000000008</v>
      </c>
      <c r="F457" s="48">
        <v>9622.5929999999989</v>
      </c>
      <c r="G457" s="49">
        <f t="shared" si="77"/>
        <v>0</v>
      </c>
      <c r="H457" s="48"/>
      <c r="I457" s="48">
        <f>F457-E457</f>
        <v>0</v>
      </c>
      <c r="J457" s="48"/>
      <c r="K457" s="49"/>
      <c r="L457" s="48"/>
      <c r="M457" s="48"/>
      <c r="N457" s="48"/>
      <c r="O457" s="49">
        <f t="shared" si="78"/>
        <v>1119.8610000000001</v>
      </c>
      <c r="P457" s="48">
        <v>0</v>
      </c>
      <c r="Q457" s="48">
        <v>1119.8610000000001</v>
      </c>
      <c r="R457" s="48">
        <v>0</v>
      </c>
      <c r="S457" s="49">
        <v>1119.8609999999999</v>
      </c>
      <c r="T457" s="48"/>
      <c r="U457" s="48">
        <v>1119.8609999999999</v>
      </c>
      <c r="V457" s="48"/>
      <c r="W457" s="49">
        <v>1119.8609999999999</v>
      </c>
      <c r="X457" s="48"/>
      <c r="Y457" s="48">
        <v>1119.8609999999999</v>
      </c>
      <c r="Z457" s="48"/>
      <c r="AA457" s="29">
        <f t="shared" si="79"/>
        <v>0</v>
      </c>
      <c r="AB457" s="48">
        <f t="shared" si="80"/>
        <v>0</v>
      </c>
      <c r="AC457" s="49">
        <f t="shared" si="80"/>
        <v>0</v>
      </c>
      <c r="AD457" s="50">
        <f t="shared" si="80"/>
        <v>0</v>
      </c>
      <c r="AE457" s="49">
        <f t="shared" si="81"/>
        <v>0</v>
      </c>
      <c r="AF457" s="48"/>
      <c r="AG457" s="49"/>
      <c r="AH457" s="50"/>
      <c r="AI457" s="49"/>
      <c r="AJ457" s="49"/>
      <c r="AM457" s="35"/>
      <c r="AN457" s="35"/>
      <c r="AO457" s="12"/>
      <c r="AQ457" s="9"/>
    </row>
    <row r="458" spans="1:43" ht="19.899999999999999" customHeight="1" x14ac:dyDescent="0.2">
      <c r="A458" s="40"/>
      <c r="B458" s="47" t="s">
        <v>43</v>
      </c>
      <c r="C458" s="48">
        <v>0</v>
      </c>
      <c r="D458" s="48"/>
      <c r="E458" s="48">
        <v>0</v>
      </c>
      <c r="F458" s="48">
        <v>0</v>
      </c>
      <c r="G458" s="49">
        <f t="shared" si="77"/>
        <v>0</v>
      </c>
      <c r="H458" s="48"/>
      <c r="I458" s="48">
        <f>F458-E458</f>
        <v>0</v>
      </c>
      <c r="J458" s="48"/>
      <c r="K458" s="49"/>
      <c r="L458" s="48"/>
      <c r="M458" s="48"/>
      <c r="N458" s="48"/>
      <c r="O458" s="49">
        <f t="shared" si="78"/>
        <v>0</v>
      </c>
      <c r="P458" s="48">
        <v>0</v>
      </c>
      <c r="Q458" s="48">
        <v>0</v>
      </c>
      <c r="R458" s="48">
        <v>0</v>
      </c>
      <c r="S458" s="49">
        <v>0</v>
      </c>
      <c r="T458" s="48"/>
      <c r="U458" s="48"/>
      <c r="V458" s="48"/>
      <c r="W458" s="49">
        <v>0</v>
      </c>
      <c r="X458" s="48"/>
      <c r="Y458" s="48"/>
      <c r="Z458" s="48"/>
      <c r="AA458" s="29">
        <f t="shared" si="79"/>
        <v>0</v>
      </c>
      <c r="AB458" s="48">
        <f t="shared" si="80"/>
        <v>0</v>
      </c>
      <c r="AC458" s="49">
        <f t="shared" si="80"/>
        <v>0</v>
      </c>
      <c r="AD458" s="50">
        <f t="shared" si="80"/>
        <v>0</v>
      </c>
      <c r="AE458" s="49">
        <f t="shared" si="81"/>
        <v>0</v>
      </c>
      <c r="AF458" s="48"/>
      <c r="AG458" s="49"/>
      <c r="AH458" s="50"/>
      <c r="AI458" s="49"/>
      <c r="AJ458" s="49"/>
      <c r="AM458" s="35"/>
      <c r="AN458" s="35"/>
      <c r="AO458" s="12"/>
      <c r="AQ458" s="9"/>
    </row>
    <row r="459" spans="1:43" ht="19.899999999999999" customHeight="1" x14ac:dyDescent="0.2">
      <c r="A459" s="40"/>
      <c r="B459" s="47" t="s">
        <v>44</v>
      </c>
      <c r="C459" s="48">
        <v>672.3194400000001</v>
      </c>
      <c r="D459" s="48"/>
      <c r="E459" s="48">
        <v>555.21004598784748</v>
      </c>
      <c r="F459" s="48">
        <v>555.21004598784748</v>
      </c>
      <c r="G459" s="49">
        <f t="shared" si="77"/>
        <v>0</v>
      </c>
      <c r="H459" s="48"/>
      <c r="I459" s="48">
        <f>F459-E459</f>
        <v>0</v>
      </c>
      <c r="J459" s="48"/>
      <c r="K459" s="49"/>
      <c r="L459" s="48"/>
      <c r="M459" s="48"/>
      <c r="N459" s="48"/>
      <c r="O459" s="49">
        <f t="shared" si="78"/>
        <v>680.1389999999999</v>
      </c>
      <c r="P459" s="48">
        <v>0</v>
      </c>
      <c r="Q459" s="48">
        <v>680.1389999999999</v>
      </c>
      <c r="R459" s="48">
        <v>0</v>
      </c>
      <c r="S459" s="49">
        <f>T459+U459+V459</f>
        <v>108.75439000000006</v>
      </c>
      <c r="T459" s="48">
        <f>T455-SUM(T456:T458)</f>
        <v>0</v>
      </c>
      <c r="U459" s="48">
        <f>U455-SUM(U456:U458)</f>
        <v>108.75439000000006</v>
      </c>
      <c r="V459" s="48">
        <f>V455-SUM(V456:V458)</f>
        <v>0</v>
      </c>
      <c r="W459" s="49">
        <f>X459+Y459+Z459</f>
        <v>108.75439000000006</v>
      </c>
      <c r="X459" s="48">
        <f>X455-SUM(X456:X458)</f>
        <v>0</v>
      </c>
      <c r="Y459" s="48">
        <f>Y455-SUM(Y456:Y458)</f>
        <v>108.75439000000006</v>
      </c>
      <c r="Z459" s="48">
        <f>Z455-SUM(Z456:Z458)</f>
        <v>0</v>
      </c>
      <c r="AA459" s="29">
        <f t="shared" si="79"/>
        <v>0</v>
      </c>
      <c r="AB459" s="48">
        <f t="shared" si="80"/>
        <v>0</v>
      </c>
      <c r="AC459" s="49">
        <f t="shared" si="80"/>
        <v>0</v>
      </c>
      <c r="AD459" s="50">
        <f t="shared" si="80"/>
        <v>0</v>
      </c>
      <c r="AE459" s="49">
        <f t="shared" si="81"/>
        <v>0</v>
      </c>
      <c r="AF459" s="48"/>
      <c r="AG459" s="49"/>
      <c r="AH459" s="50"/>
      <c r="AI459" s="49"/>
      <c r="AJ459" s="49"/>
      <c r="AM459" s="35"/>
      <c r="AN459" s="35"/>
      <c r="AO459" s="12"/>
      <c r="AQ459" s="9"/>
    </row>
    <row r="460" spans="1:43" ht="63.75" x14ac:dyDescent="0.2">
      <c r="A460" s="40">
        <v>86</v>
      </c>
      <c r="B460" s="79" t="s">
        <v>144</v>
      </c>
      <c r="C460" s="42">
        <v>11693.039699999999</v>
      </c>
      <c r="D460" s="42">
        <f>SUM(D461:D464)</f>
        <v>0</v>
      </c>
      <c r="E460" s="42">
        <v>7422.5702700000002</v>
      </c>
      <c r="F460" s="42">
        <v>7432.8006100000002</v>
      </c>
      <c r="G460" s="43">
        <f t="shared" si="77"/>
        <v>10.230340000000069</v>
      </c>
      <c r="H460" s="42"/>
      <c r="I460" s="42">
        <v>10.230340000000069</v>
      </c>
      <c r="J460" s="42"/>
      <c r="K460" s="43">
        <f>L460+M460+N460</f>
        <v>0</v>
      </c>
      <c r="L460" s="42"/>
      <c r="M460" s="42"/>
      <c r="N460" s="42"/>
      <c r="O460" s="43">
        <f t="shared" si="78"/>
        <v>5000</v>
      </c>
      <c r="P460" s="42">
        <v>0</v>
      </c>
      <c r="Q460" s="42">
        <v>5000</v>
      </c>
      <c r="R460" s="42">
        <v>0</v>
      </c>
      <c r="S460" s="29">
        <f>T460+U460+V460</f>
        <v>4224.3260799999998</v>
      </c>
      <c r="T460" s="28">
        <v>0</v>
      </c>
      <c r="U460" s="28">
        <v>4224.3260799999998</v>
      </c>
      <c r="V460" s="28">
        <v>0</v>
      </c>
      <c r="W460" s="43">
        <f>X460+Y460+Z460</f>
        <v>4214.0957300000009</v>
      </c>
      <c r="X460" s="42">
        <v>0</v>
      </c>
      <c r="Y460" s="42">
        <v>4214.0957300000009</v>
      </c>
      <c r="Z460" s="42">
        <v>0</v>
      </c>
      <c r="AA460" s="29">
        <f>AB460+AC460+AD460</f>
        <v>-9.9999988378840499E-6</v>
      </c>
      <c r="AB460" s="28">
        <f t="shared" si="80"/>
        <v>0</v>
      </c>
      <c r="AC460" s="29">
        <f t="shared" si="80"/>
        <v>-9.9999988378840499E-6</v>
      </c>
      <c r="AD460" s="44">
        <f t="shared" si="80"/>
        <v>0</v>
      </c>
      <c r="AE460" s="43">
        <f>AF460+AG460+AH460</f>
        <v>0</v>
      </c>
      <c r="AF460" s="42"/>
      <c r="AG460" s="43"/>
      <c r="AH460" s="45"/>
      <c r="AI460" s="43"/>
      <c r="AJ460" s="43"/>
      <c r="AK460" s="51"/>
      <c r="AL460" s="12">
        <f>G460+W460-K460-S460-(AA460-AE460)</f>
        <v>0</v>
      </c>
      <c r="AM460" s="35">
        <f>G460+W460-K460-S460</f>
        <v>-9.9999988378840499E-6</v>
      </c>
      <c r="AN460" s="35">
        <f>AA460-AE460</f>
        <v>-9.9999988378840499E-6</v>
      </c>
      <c r="AO460" s="12">
        <f>AM460-AN460</f>
        <v>0</v>
      </c>
      <c r="AQ460" s="9"/>
    </row>
    <row r="461" spans="1:43" ht="19.899999999999999" customHeight="1" x14ac:dyDescent="0.2">
      <c r="A461" s="40"/>
      <c r="B461" s="47" t="s">
        <v>41</v>
      </c>
      <c r="C461" s="48">
        <v>0</v>
      </c>
      <c r="D461" s="48">
        <f>C461</f>
        <v>0</v>
      </c>
      <c r="E461" s="48">
        <v>0</v>
      </c>
      <c r="F461" s="48">
        <v>0</v>
      </c>
      <c r="G461" s="49">
        <f t="shared" si="77"/>
        <v>0</v>
      </c>
      <c r="H461" s="48"/>
      <c r="I461" s="48">
        <f>F461-E461</f>
        <v>0</v>
      </c>
      <c r="J461" s="48"/>
      <c r="K461" s="49"/>
      <c r="L461" s="48"/>
      <c r="M461" s="48"/>
      <c r="N461" s="48"/>
      <c r="O461" s="49">
        <f t="shared" si="78"/>
        <v>0</v>
      </c>
      <c r="P461" s="48">
        <v>0</v>
      </c>
      <c r="Q461" s="48">
        <v>0</v>
      </c>
      <c r="R461" s="48">
        <v>0</v>
      </c>
      <c r="S461" s="49">
        <v>0</v>
      </c>
      <c r="T461" s="48"/>
      <c r="U461" s="48"/>
      <c r="V461" s="48"/>
      <c r="W461" s="49">
        <v>0</v>
      </c>
      <c r="X461" s="48"/>
      <c r="Y461" s="48"/>
      <c r="Z461" s="48"/>
      <c r="AA461" s="29">
        <f>AB461+AC461+AD461</f>
        <v>0</v>
      </c>
      <c r="AB461" s="48">
        <f t="shared" si="80"/>
        <v>0</v>
      </c>
      <c r="AC461" s="49">
        <f t="shared" si="80"/>
        <v>0</v>
      </c>
      <c r="AD461" s="50">
        <f t="shared" si="80"/>
        <v>0</v>
      </c>
      <c r="AE461" s="49">
        <f>AF461+AG461+AH461</f>
        <v>0</v>
      </c>
      <c r="AF461" s="48"/>
      <c r="AG461" s="49"/>
      <c r="AH461" s="50"/>
      <c r="AI461" s="49"/>
      <c r="AJ461" s="49"/>
      <c r="AM461" s="35"/>
      <c r="AN461" s="35"/>
      <c r="AO461" s="12"/>
      <c r="AQ461" s="9"/>
    </row>
    <row r="462" spans="1:43" ht="19.899999999999999" customHeight="1" x14ac:dyDescent="0.2">
      <c r="A462" s="40"/>
      <c r="B462" s="47" t="s">
        <v>42</v>
      </c>
      <c r="C462" s="48">
        <v>11068.656000000001</v>
      </c>
      <c r="D462" s="48"/>
      <c r="E462" s="48">
        <v>7083.826</v>
      </c>
      <c r="F462" s="48">
        <v>7083.826</v>
      </c>
      <c r="G462" s="49">
        <f t="shared" si="77"/>
        <v>0</v>
      </c>
      <c r="H462" s="48"/>
      <c r="I462" s="48">
        <f>F462-E462</f>
        <v>0</v>
      </c>
      <c r="J462" s="48"/>
      <c r="K462" s="49"/>
      <c r="L462" s="48"/>
      <c r="M462" s="48"/>
      <c r="N462" s="48"/>
      <c r="O462" s="49">
        <f t="shared" si="78"/>
        <v>3984.83</v>
      </c>
      <c r="P462" s="48">
        <v>0</v>
      </c>
      <c r="Q462" s="48">
        <v>3984.83</v>
      </c>
      <c r="R462" s="48">
        <v>0</v>
      </c>
      <c r="S462" s="49">
        <v>3984.8300000000004</v>
      </c>
      <c r="T462" s="48"/>
      <c r="U462" s="48">
        <v>3984.8300000000004</v>
      </c>
      <c r="V462" s="48"/>
      <c r="W462" s="49">
        <v>3984.8300000000004</v>
      </c>
      <c r="X462" s="48"/>
      <c r="Y462" s="48">
        <v>3984.83</v>
      </c>
      <c r="Z462" s="48"/>
      <c r="AA462" s="29">
        <f>AB462+AC462+AD462</f>
        <v>0</v>
      </c>
      <c r="AB462" s="48">
        <f t="shared" si="80"/>
        <v>0</v>
      </c>
      <c r="AC462" s="49">
        <f t="shared" si="80"/>
        <v>0</v>
      </c>
      <c r="AD462" s="50">
        <f t="shared" si="80"/>
        <v>0</v>
      </c>
      <c r="AE462" s="49">
        <f>AF462+AG462+AH462</f>
        <v>0</v>
      </c>
      <c r="AF462" s="48"/>
      <c r="AG462" s="49"/>
      <c r="AH462" s="50"/>
      <c r="AI462" s="49"/>
      <c r="AJ462" s="49"/>
      <c r="AM462" s="35"/>
      <c r="AN462" s="35"/>
      <c r="AO462" s="12"/>
      <c r="AQ462" s="9"/>
    </row>
    <row r="463" spans="1:43" ht="19.899999999999999" customHeight="1" x14ac:dyDescent="0.2">
      <c r="A463" s="40"/>
      <c r="B463" s="47" t="s">
        <v>43</v>
      </c>
      <c r="C463" s="48">
        <v>0</v>
      </c>
      <c r="D463" s="48"/>
      <c r="E463" s="48">
        <v>0</v>
      </c>
      <c r="F463" s="48">
        <v>0</v>
      </c>
      <c r="G463" s="49">
        <f t="shared" si="77"/>
        <v>0</v>
      </c>
      <c r="H463" s="48"/>
      <c r="I463" s="48">
        <f>F463-E463</f>
        <v>0</v>
      </c>
      <c r="J463" s="48"/>
      <c r="K463" s="49"/>
      <c r="L463" s="48"/>
      <c r="M463" s="48"/>
      <c r="N463" s="48"/>
      <c r="O463" s="49">
        <f t="shared" si="78"/>
        <v>0</v>
      </c>
      <c r="P463" s="48">
        <v>0</v>
      </c>
      <c r="Q463" s="48">
        <v>0</v>
      </c>
      <c r="R463" s="48">
        <v>0</v>
      </c>
      <c r="S463" s="49">
        <v>0</v>
      </c>
      <c r="T463" s="48"/>
      <c r="U463" s="48"/>
      <c r="V463" s="48"/>
      <c r="W463" s="49">
        <v>0</v>
      </c>
      <c r="X463" s="48"/>
      <c r="Y463" s="48"/>
      <c r="Z463" s="48"/>
      <c r="AA463" s="29">
        <f>AB463+AC463+AD463</f>
        <v>0</v>
      </c>
      <c r="AB463" s="48">
        <f t="shared" si="80"/>
        <v>0</v>
      </c>
      <c r="AC463" s="49">
        <f t="shared" si="80"/>
        <v>0</v>
      </c>
      <c r="AD463" s="50">
        <f t="shared" si="80"/>
        <v>0</v>
      </c>
      <c r="AE463" s="49">
        <f>AF463+AG463+AH463</f>
        <v>0</v>
      </c>
      <c r="AF463" s="48"/>
      <c r="AG463" s="49"/>
      <c r="AH463" s="50"/>
      <c r="AI463" s="49"/>
      <c r="AJ463" s="49"/>
      <c r="AM463" s="35"/>
      <c r="AN463" s="35"/>
      <c r="AO463" s="12"/>
      <c r="AQ463" s="9"/>
    </row>
    <row r="464" spans="1:43" ht="19.899999999999999" customHeight="1" x14ac:dyDescent="0.2">
      <c r="A464" s="40"/>
      <c r="B464" s="47" t="s">
        <v>44</v>
      </c>
      <c r="C464" s="48">
        <v>624.38369999999998</v>
      </c>
      <c r="D464" s="48"/>
      <c r="E464" s="48">
        <v>338.74426515583394</v>
      </c>
      <c r="F464" s="48">
        <v>348.97461515583393</v>
      </c>
      <c r="G464" s="49">
        <f t="shared" si="77"/>
        <v>10.230349999999987</v>
      </c>
      <c r="H464" s="48"/>
      <c r="I464" s="48">
        <f>F464-E464</f>
        <v>10.230349999999987</v>
      </c>
      <c r="J464" s="48"/>
      <c r="K464" s="49"/>
      <c r="L464" s="48"/>
      <c r="M464" s="48"/>
      <c r="N464" s="48"/>
      <c r="O464" s="49">
        <f t="shared" si="78"/>
        <v>1015.1699999999998</v>
      </c>
      <c r="P464" s="48">
        <v>0</v>
      </c>
      <c r="Q464" s="48">
        <v>1015.1699999999998</v>
      </c>
      <c r="R464" s="48">
        <v>0</v>
      </c>
      <c r="S464" s="49">
        <f>T464+U464+V464</f>
        <v>239.49607999999944</v>
      </c>
      <c r="T464" s="48">
        <f>T460-SUM(T461:T463)</f>
        <v>0</v>
      </c>
      <c r="U464" s="48">
        <f>U460-SUM(U461:U463)</f>
        <v>239.49607999999944</v>
      </c>
      <c r="V464" s="48">
        <f>V460-SUM(V461:V463)</f>
        <v>0</v>
      </c>
      <c r="W464" s="49">
        <f>X464+Y464+Z464</f>
        <v>229.26573000000099</v>
      </c>
      <c r="X464" s="48">
        <f>X460-SUM(X461:X463)</f>
        <v>0</v>
      </c>
      <c r="Y464" s="48">
        <f>Y460-SUM(Y461:Y463)</f>
        <v>229.26573000000099</v>
      </c>
      <c r="Z464" s="48">
        <f>Z460-SUM(Z461:Z463)</f>
        <v>0</v>
      </c>
      <c r="AA464" s="29">
        <f>AB464+AC464+AD464</f>
        <v>1.5347723092418164E-12</v>
      </c>
      <c r="AB464" s="48">
        <f t="shared" si="80"/>
        <v>0</v>
      </c>
      <c r="AC464" s="49">
        <f t="shared" si="80"/>
        <v>1.5347723092418164E-12</v>
      </c>
      <c r="AD464" s="50">
        <f t="shared" si="80"/>
        <v>0</v>
      </c>
      <c r="AE464" s="49">
        <f>AF464+AG464+AH464</f>
        <v>0</v>
      </c>
      <c r="AF464" s="48"/>
      <c r="AG464" s="49"/>
      <c r="AH464" s="50"/>
      <c r="AI464" s="49"/>
      <c r="AJ464" s="49"/>
      <c r="AM464" s="35"/>
      <c r="AN464" s="35"/>
      <c r="AO464" s="12"/>
      <c r="AQ464" s="9"/>
    </row>
    <row r="465" spans="1:43" ht="27" x14ac:dyDescent="0.2">
      <c r="A465" s="26"/>
      <c r="B465" s="36" t="s">
        <v>145</v>
      </c>
      <c r="C465" s="29">
        <f>C466</f>
        <v>334412.59926000005</v>
      </c>
      <c r="D465" s="29">
        <f t="shared" ref="D465:S467" si="82">D466</f>
        <v>4162.9185299999999</v>
      </c>
      <c r="E465" s="29">
        <f t="shared" si="82"/>
        <v>91263.659410000007</v>
      </c>
      <c r="F465" s="29">
        <f t="shared" si="82"/>
        <v>91722.225979999988</v>
      </c>
      <c r="G465" s="29">
        <f t="shared" si="82"/>
        <v>458.56657000000087</v>
      </c>
      <c r="H465" s="29">
        <f t="shared" si="82"/>
        <v>0</v>
      </c>
      <c r="I465" s="29">
        <f t="shared" si="82"/>
        <v>458.56657000000087</v>
      </c>
      <c r="J465" s="29">
        <f t="shared" si="82"/>
        <v>0</v>
      </c>
      <c r="K465" s="29">
        <f t="shared" si="82"/>
        <v>0</v>
      </c>
      <c r="L465" s="29">
        <f t="shared" si="82"/>
        <v>0</v>
      </c>
      <c r="M465" s="29">
        <f t="shared" si="82"/>
        <v>0</v>
      </c>
      <c r="N465" s="29">
        <f t="shared" si="82"/>
        <v>0</v>
      </c>
      <c r="O465" s="29">
        <f t="shared" si="82"/>
        <v>257951.30000000002</v>
      </c>
      <c r="P465" s="29">
        <f t="shared" si="82"/>
        <v>117914.7</v>
      </c>
      <c r="Q465" s="29">
        <f t="shared" si="82"/>
        <v>140036.6</v>
      </c>
      <c r="R465" s="29">
        <f t="shared" si="82"/>
        <v>0</v>
      </c>
      <c r="S465" s="29">
        <f t="shared" si="82"/>
        <v>114130.98845</v>
      </c>
      <c r="T465" s="29">
        <f t="shared" ref="T465:AI467" si="83">T466</f>
        <v>36061.553939999998</v>
      </c>
      <c r="U465" s="29">
        <f t="shared" si="83"/>
        <v>78069.434509999992</v>
      </c>
      <c r="V465" s="29">
        <f t="shared" si="83"/>
        <v>0</v>
      </c>
      <c r="W465" s="29">
        <f t="shared" si="83"/>
        <v>143466.08755</v>
      </c>
      <c r="X465" s="29">
        <f t="shared" si="83"/>
        <v>53695.30992</v>
      </c>
      <c r="Y465" s="29">
        <f t="shared" si="83"/>
        <v>89770.777629999997</v>
      </c>
      <c r="Z465" s="29">
        <f t="shared" si="83"/>
        <v>0</v>
      </c>
      <c r="AA465" s="29">
        <f t="shared" si="83"/>
        <v>29793.665670000002</v>
      </c>
      <c r="AB465" s="29">
        <f t="shared" si="83"/>
        <v>17633.755980000002</v>
      </c>
      <c r="AC465" s="29">
        <f t="shared" si="83"/>
        <v>12159.90969</v>
      </c>
      <c r="AD465" s="29">
        <f t="shared" si="83"/>
        <v>0</v>
      </c>
      <c r="AE465" s="29">
        <f t="shared" si="83"/>
        <v>0</v>
      </c>
      <c r="AF465" s="29">
        <f t="shared" si="83"/>
        <v>0</v>
      </c>
      <c r="AG465" s="29">
        <f t="shared" si="83"/>
        <v>0</v>
      </c>
      <c r="AH465" s="29">
        <f t="shared" si="83"/>
        <v>0</v>
      </c>
      <c r="AI465" s="29">
        <f t="shared" si="83"/>
        <v>0</v>
      </c>
      <c r="AJ465" s="29"/>
      <c r="AL465" s="12">
        <f>G465+W465-K465-S465-(AA465-AE465)</f>
        <v>0</v>
      </c>
      <c r="AM465" s="35">
        <f>G465+W465-K465-S465</f>
        <v>29793.665669999988</v>
      </c>
      <c r="AN465" s="35">
        <f>AA465-AE465</f>
        <v>29793.665670000002</v>
      </c>
      <c r="AO465" s="12">
        <f>AM465-AN465</f>
        <v>0</v>
      </c>
      <c r="AQ465" s="9"/>
    </row>
    <row r="466" spans="1:43" ht="31.15" customHeight="1" x14ac:dyDescent="0.2">
      <c r="A466" s="26"/>
      <c r="B466" s="37" t="s">
        <v>146</v>
      </c>
      <c r="C466" s="29">
        <f>C467</f>
        <v>334412.59926000005</v>
      </c>
      <c r="D466" s="29">
        <f t="shared" si="82"/>
        <v>4162.9185299999999</v>
      </c>
      <c r="E466" s="29">
        <f t="shared" si="82"/>
        <v>91263.659410000007</v>
      </c>
      <c r="F466" s="29">
        <f t="shared" si="82"/>
        <v>91722.225979999988</v>
      </c>
      <c r="G466" s="29">
        <f t="shared" si="82"/>
        <v>458.56657000000087</v>
      </c>
      <c r="H466" s="29">
        <f t="shared" si="82"/>
        <v>0</v>
      </c>
      <c r="I466" s="29">
        <f t="shared" si="82"/>
        <v>458.56657000000087</v>
      </c>
      <c r="J466" s="29">
        <f t="shared" si="82"/>
        <v>0</v>
      </c>
      <c r="K466" s="29">
        <f t="shared" si="82"/>
        <v>0</v>
      </c>
      <c r="L466" s="29">
        <f t="shared" si="82"/>
        <v>0</v>
      </c>
      <c r="M466" s="29">
        <f t="shared" si="82"/>
        <v>0</v>
      </c>
      <c r="N466" s="29">
        <f t="shared" si="82"/>
        <v>0</v>
      </c>
      <c r="O466" s="29">
        <f t="shared" si="82"/>
        <v>257951.30000000002</v>
      </c>
      <c r="P466" s="29">
        <f t="shared" si="82"/>
        <v>117914.7</v>
      </c>
      <c r="Q466" s="29">
        <f t="shared" si="82"/>
        <v>140036.6</v>
      </c>
      <c r="R466" s="29">
        <f t="shared" si="82"/>
        <v>0</v>
      </c>
      <c r="S466" s="29">
        <f t="shared" si="82"/>
        <v>114130.98845</v>
      </c>
      <c r="T466" s="29">
        <f t="shared" si="83"/>
        <v>36061.553939999998</v>
      </c>
      <c r="U466" s="29">
        <f t="shared" si="83"/>
        <v>78069.434509999992</v>
      </c>
      <c r="V466" s="29">
        <f t="shared" si="83"/>
        <v>0</v>
      </c>
      <c r="W466" s="29">
        <f t="shared" si="83"/>
        <v>143466.08755</v>
      </c>
      <c r="X466" s="29">
        <f t="shared" si="83"/>
        <v>53695.30992</v>
      </c>
      <c r="Y466" s="29">
        <f t="shared" si="83"/>
        <v>89770.777629999997</v>
      </c>
      <c r="Z466" s="29">
        <f t="shared" si="83"/>
        <v>0</v>
      </c>
      <c r="AA466" s="29">
        <f t="shared" si="83"/>
        <v>29793.665670000002</v>
      </c>
      <c r="AB466" s="29">
        <f t="shared" si="83"/>
        <v>17633.755980000002</v>
      </c>
      <c r="AC466" s="29">
        <f t="shared" si="83"/>
        <v>12159.90969</v>
      </c>
      <c r="AD466" s="29">
        <f t="shared" si="83"/>
        <v>0</v>
      </c>
      <c r="AE466" s="29">
        <f t="shared" si="83"/>
        <v>0</v>
      </c>
      <c r="AF466" s="29">
        <f t="shared" si="83"/>
        <v>0</v>
      </c>
      <c r="AG466" s="29">
        <f t="shared" si="83"/>
        <v>0</v>
      </c>
      <c r="AH466" s="29">
        <f t="shared" si="83"/>
        <v>0</v>
      </c>
      <c r="AI466" s="29">
        <f t="shared" si="83"/>
        <v>0</v>
      </c>
      <c r="AJ466" s="29"/>
      <c r="AL466" s="12">
        <f>G466+W466-K466-S466-(AA466-AE466)</f>
        <v>0</v>
      </c>
      <c r="AM466" s="35">
        <f>G466+W466-K466-S466</f>
        <v>29793.665669999988</v>
      </c>
      <c r="AN466" s="35">
        <f>AA466-AE466</f>
        <v>29793.665670000002</v>
      </c>
      <c r="AO466" s="12">
        <f>AM466-AN466</f>
        <v>0</v>
      </c>
      <c r="AQ466" s="9"/>
    </row>
    <row r="467" spans="1:43" ht="73.900000000000006" customHeight="1" x14ac:dyDescent="0.2">
      <c r="A467" s="26"/>
      <c r="B467" s="38" t="s">
        <v>147</v>
      </c>
      <c r="C467" s="39">
        <f>C468</f>
        <v>334412.59926000005</v>
      </c>
      <c r="D467" s="39">
        <f t="shared" si="82"/>
        <v>4162.9185299999999</v>
      </c>
      <c r="E467" s="39">
        <f t="shared" si="82"/>
        <v>91263.659410000007</v>
      </c>
      <c r="F467" s="39">
        <f t="shared" si="82"/>
        <v>91722.225979999988</v>
      </c>
      <c r="G467" s="39">
        <f t="shared" si="82"/>
        <v>458.56657000000087</v>
      </c>
      <c r="H467" s="39">
        <f t="shared" si="82"/>
        <v>0</v>
      </c>
      <c r="I467" s="39">
        <f t="shared" si="82"/>
        <v>458.56657000000087</v>
      </c>
      <c r="J467" s="39">
        <f t="shared" si="82"/>
        <v>0</v>
      </c>
      <c r="K467" s="39">
        <f t="shared" si="82"/>
        <v>0</v>
      </c>
      <c r="L467" s="39">
        <f t="shared" si="82"/>
        <v>0</v>
      </c>
      <c r="M467" s="39">
        <f t="shared" si="82"/>
        <v>0</v>
      </c>
      <c r="N467" s="39">
        <f t="shared" si="82"/>
        <v>0</v>
      </c>
      <c r="O467" s="39">
        <f t="shared" si="82"/>
        <v>257951.30000000002</v>
      </c>
      <c r="P467" s="39">
        <f t="shared" si="82"/>
        <v>117914.7</v>
      </c>
      <c r="Q467" s="39">
        <f t="shared" si="82"/>
        <v>140036.6</v>
      </c>
      <c r="R467" s="39">
        <f t="shared" si="82"/>
        <v>0</v>
      </c>
      <c r="S467" s="39">
        <f t="shared" si="82"/>
        <v>114130.98845</v>
      </c>
      <c r="T467" s="39">
        <f t="shared" si="83"/>
        <v>36061.553939999998</v>
      </c>
      <c r="U467" s="39">
        <f t="shared" si="83"/>
        <v>78069.434509999992</v>
      </c>
      <c r="V467" s="39">
        <f t="shared" si="83"/>
        <v>0</v>
      </c>
      <c r="W467" s="39">
        <f t="shared" si="83"/>
        <v>143466.08755</v>
      </c>
      <c r="X467" s="39">
        <f t="shared" si="83"/>
        <v>53695.30992</v>
      </c>
      <c r="Y467" s="39">
        <f t="shared" si="83"/>
        <v>89770.777629999997</v>
      </c>
      <c r="Z467" s="39">
        <f t="shared" si="83"/>
        <v>0</v>
      </c>
      <c r="AA467" s="39">
        <f t="shared" si="83"/>
        <v>29793.665670000002</v>
      </c>
      <c r="AB467" s="39">
        <f t="shared" si="83"/>
        <v>17633.755980000002</v>
      </c>
      <c r="AC467" s="39">
        <f t="shared" si="83"/>
        <v>12159.90969</v>
      </c>
      <c r="AD467" s="39">
        <f t="shared" si="83"/>
        <v>0</v>
      </c>
      <c r="AE467" s="39">
        <f t="shared" si="83"/>
        <v>0</v>
      </c>
      <c r="AF467" s="39">
        <f t="shared" si="83"/>
        <v>0</v>
      </c>
      <c r="AG467" s="39">
        <f t="shared" si="83"/>
        <v>0</v>
      </c>
      <c r="AH467" s="39">
        <f t="shared" si="83"/>
        <v>0</v>
      </c>
      <c r="AI467" s="39">
        <f t="shared" si="83"/>
        <v>0</v>
      </c>
      <c r="AJ467" s="39"/>
      <c r="AL467" s="12">
        <f>G467+W467-K467-S467-(AA467-AE467)</f>
        <v>0</v>
      </c>
      <c r="AM467" s="35">
        <f>G467+W467-K467-S467</f>
        <v>29793.665669999988</v>
      </c>
      <c r="AN467" s="35">
        <f>AA467-AE467</f>
        <v>29793.665670000002</v>
      </c>
      <c r="AO467" s="12">
        <f>AM467-AN467</f>
        <v>0</v>
      </c>
      <c r="AQ467" s="9"/>
    </row>
    <row r="468" spans="1:43" ht="73.900000000000006" customHeight="1" x14ac:dyDescent="0.2">
      <c r="A468" s="26"/>
      <c r="B468" s="38" t="s">
        <v>148</v>
      </c>
      <c r="C468" s="39">
        <f>C469+C474+C479+C484+C489</f>
        <v>334412.59926000005</v>
      </c>
      <c r="D468" s="39">
        <f t="shared" ref="D468:AI468" si="84">D469+D474+D479+D484+D489</f>
        <v>4162.9185299999999</v>
      </c>
      <c r="E468" s="39">
        <f t="shared" si="84"/>
        <v>91263.659410000007</v>
      </c>
      <c r="F468" s="39">
        <f t="shared" si="84"/>
        <v>91722.225979999988</v>
      </c>
      <c r="G468" s="39">
        <f t="shared" si="84"/>
        <v>458.56657000000087</v>
      </c>
      <c r="H468" s="39">
        <f t="shared" si="84"/>
        <v>0</v>
      </c>
      <c r="I468" s="39">
        <f t="shared" si="84"/>
        <v>458.56657000000087</v>
      </c>
      <c r="J468" s="39">
        <f t="shared" si="84"/>
        <v>0</v>
      </c>
      <c r="K468" s="39">
        <f t="shared" si="84"/>
        <v>0</v>
      </c>
      <c r="L468" s="39">
        <f t="shared" si="84"/>
        <v>0</v>
      </c>
      <c r="M468" s="39">
        <f t="shared" si="84"/>
        <v>0</v>
      </c>
      <c r="N468" s="39">
        <f t="shared" si="84"/>
        <v>0</v>
      </c>
      <c r="O468" s="39">
        <f t="shared" si="84"/>
        <v>257951.30000000002</v>
      </c>
      <c r="P468" s="39">
        <f t="shared" si="84"/>
        <v>117914.7</v>
      </c>
      <c r="Q468" s="39">
        <f t="shared" si="84"/>
        <v>140036.6</v>
      </c>
      <c r="R468" s="39">
        <f t="shared" si="84"/>
        <v>0</v>
      </c>
      <c r="S468" s="39">
        <f t="shared" si="84"/>
        <v>114130.98845</v>
      </c>
      <c r="T468" s="39">
        <f t="shared" si="84"/>
        <v>36061.553939999998</v>
      </c>
      <c r="U468" s="39">
        <f t="shared" si="84"/>
        <v>78069.434509999992</v>
      </c>
      <c r="V468" s="39">
        <f t="shared" si="84"/>
        <v>0</v>
      </c>
      <c r="W468" s="39">
        <f t="shared" si="84"/>
        <v>143466.08755</v>
      </c>
      <c r="X468" s="39">
        <f t="shared" si="84"/>
        <v>53695.30992</v>
      </c>
      <c r="Y468" s="39">
        <f t="shared" si="84"/>
        <v>89770.777629999997</v>
      </c>
      <c r="Z468" s="39">
        <f t="shared" si="84"/>
        <v>0</v>
      </c>
      <c r="AA468" s="39">
        <f t="shared" si="84"/>
        <v>29793.665670000002</v>
      </c>
      <c r="AB468" s="39">
        <f t="shared" si="84"/>
        <v>17633.755980000002</v>
      </c>
      <c r="AC468" s="39">
        <f t="shared" si="84"/>
        <v>12159.90969</v>
      </c>
      <c r="AD468" s="39">
        <f t="shared" si="84"/>
        <v>0</v>
      </c>
      <c r="AE468" s="39">
        <f t="shared" si="84"/>
        <v>0</v>
      </c>
      <c r="AF468" s="39">
        <f t="shared" si="84"/>
        <v>0</v>
      </c>
      <c r="AG468" s="39">
        <f t="shared" si="84"/>
        <v>0</v>
      </c>
      <c r="AH468" s="39">
        <f t="shared" si="84"/>
        <v>0</v>
      </c>
      <c r="AI468" s="39">
        <f t="shared" si="84"/>
        <v>0</v>
      </c>
      <c r="AJ468" s="39"/>
      <c r="AM468" s="35"/>
      <c r="AN468" s="35"/>
      <c r="AO468" s="12"/>
      <c r="AQ468" s="9"/>
    </row>
    <row r="469" spans="1:43" ht="84.6" hidden="1" customHeight="1" x14ac:dyDescent="0.2">
      <c r="A469" s="56"/>
      <c r="B469" s="74"/>
      <c r="C469" s="42"/>
      <c r="D469" s="42"/>
      <c r="E469" s="42"/>
      <c r="F469" s="42"/>
      <c r="G469" s="46"/>
      <c r="H469" s="54"/>
      <c r="I469" s="54"/>
      <c r="J469" s="54"/>
      <c r="K469" s="46"/>
      <c r="L469" s="54"/>
      <c r="M469" s="54"/>
      <c r="N469" s="54"/>
      <c r="O469" s="46"/>
      <c r="P469" s="54"/>
      <c r="Q469" s="54"/>
      <c r="R469" s="54"/>
      <c r="S469" s="49"/>
      <c r="T469" s="48"/>
      <c r="U469" s="48"/>
      <c r="V469" s="48"/>
      <c r="W469" s="46"/>
      <c r="X469" s="54"/>
      <c r="Y469" s="54"/>
      <c r="Z469" s="54"/>
      <c r="AA469" s="29"/>
      <c r="AB469" s="48"/>
      <c r="AC469" s="49"/>
      <c r="AD469" s="50"/>
      <c r="AE469" s="46"/>
      <c r="AF469" s="54"/>
      <c r="AG469" s="46"/>
      <c r="AH469" s="55"/>
      <c r="AI469" s="46"/>
      <c r="AJ469" s="46"/>
      <c r="AM469" s="35"/>
      <c r="AN469" s="35"/>
      <c r="AO469" s="12"/>
      <c r="AQ469" s="9"/>
    </row>
    <row r="470" spans="1:43" ht="19.899999999999999" hidden="1" customHeight="1" x14ac:dyDescent="0.2">
      <c r="A470" s="56"/>
      <c r="B470" s="47"/>
      <c r="C470" s="48"/>
      <c r="D470" s="48"/>
      <c r="E470" s="48"/>
      <c r="F470" s="48"/>
      <c r="G470" s="49"/>
      <c r="H470" s="48"/>
      <c r="I470" s="48"/>
      <c r="J470" s="48"/>
      <c r="K470" s="49"/>
      <c r="L470" s="48"/>
      <c r="M470" s="48"/>
      <c r="N470" s="48"/>
      <c r="O470" s="49"/>
      <c r="P470" s="48"/>
      <c r="Q470" s="48"/>
      <c r="R470" s="48"/>
      <c r="S470" s="49"/>
      <c r="T470" s="48"/>
      <c r="U470" s="48"/>
      <c r="V470" s="48"/>
      <c r="W470" s="49"/>
      <c r="X470" s="48"/>
      <c r="Y470" s="48"/>
      <c r="Z470" s="48"/>
      <c r="AA470" s="29"/>
      <c r="AB470" s="48"/>
      <c r="AC470" s="49"/>
      <c r="AD470" s="50"/>
      <c r="AE470" s="49"/>
      <c r="AF470" s="48"/>
      <c r="AG470" s="49"/>
      <c r="AH470" s="50"/>
      <c r="AI470" s="49"/>
      <c r="AJ470" s="49"/>
      <c r="AM470" s="35"/>
      <c r="AN470" s="35"/>
      <c r="AO470" s="12"/>
      <c r="AQ470" s="9"/>
    </row>
    <row r="471" spans="1:43" ht="19.899999999999999" hidden="1" customHeight="1" x14ac:dyDescent="0.2">
      <c r="A471" s="56"/>
      <c r="B471" s="47"/>
      <c r="C471" s="48"/>
      <c r="D471" s="48"/>
      <c r="E471" s="48"/>
      <c r="F471" s="48"/>
      <c r="G471" s="49"/>
      <c r="H471" s="48"/>
      <c r="I471" s="48"/>
      <c r="J471" s="48"/>
      <c r="K471" s="49"/>
      <c r="L471" s="48"/>
      <c r="M471" s="48"/>
      <c r="N471" s="48"/>
      <c r="O471" s="49"/>
      <c r="P471" s="48"/>
      <c r="Q471" s="48"/>
      <c r="R471" s="48"/>
      <c r="S471" s="49"/>
      <c r="T471" s="48"/>
      <c r="U471" s="48"/>
      <c r="V471" s="48"/>
      <c r="W471" s="49"/>
      <c r="X471" s="48"/>
      <c r="Y471" s="48"/>
      <c r="Z471" s="48"/>
      <c r="AA471" s="29"/>
      <c r="AB471" s="48"/>
      <c r="AC471" s="49"/>
      <c r="AD471" s="50"/>
      <c r="AE471" s="49"/>
      <c r="AF471" s="48"/>
      <c r="AG471" s="49"/>
      <c r="AH471" s="50"/>
      <c r="AI471" s="49"/>
      <c r="AJ471" s="49"/>
      <c r="AM471" s="35"/>
      <c r="AN471" s="35"/>
      <c r="AO471" s="12"/>
      <c r="AQ471" s="9"/>
    </row>
    <row r="472" spans="1:43" ht="19.899999999999999" hidden="1" customHeight="1" x14ac:dyDescent="0.2">
      <c r="A472" s="56"/>
      <c r="B472" s="47"/>
      <c r="C472" s="48"/>
      <c r="D472" s="48"/>
      <c r="E472" s="48"/>
      <c r="F472" s="48"/>
      <c r="G472" s="49"/>
      <c r="H472" s="48"/>
      <c r="I472" s="48"/>
      <c r="J472" s="48"/>
      <c r="K472" s="49"/>
      <c r="L472" s="48"/>
      <c r="M472" s="48"/>
      <c r="N472" s="48"/>
      <c r="O472" s="49"/>
      <c r="P472" s="48"/>
      <c r="Q472" s="48"/>
      <c r="R472" s="48"/>
      <c r="S472" s="49"/>
      <c r="T472" s="48"/>
      <c r="U472" s="48"/>
      <c r="V472" s="48"/>
      <c r="W472" s="49"/>
      <c r="X472" s="48"/>
      <c r="Y472" s="48"/>
      <c r="Z472" s="48"/>
      <c r="AA472" s="29"/>
      <c r="AB472" s="48"/>
      <c r="AC472" s="49"/>
      <c r="AD472" s="50"/>
      <c r="AE472" s="49"/>
      <c r="AF472" s="48"/>
      <c r="AG472" s="49"/>
      <c r="AH472" s="50"/>
      <c r="AI472" s="49"/>
      <c r="AJ472" s="49"/>
      <c r="AM472" s="35"/>
      <c r="AN472" s="35"/>
      <c r="AO472" s="12"/>
      <c r="AQ472" s="9"/>
    </row>
    <row r="473" spans="1:43" ht="19.899999999999999" hidden="1" customHeight="1" x14ac:dyDescent="0.2">
      <c r="A473" s="56"/>
      <c r="B473" s="47"/>
      <c r="C473" s="48"/>
      <c r="D473" s="48"/>
      <c r="E473" s="48"/>
      <c r="F473" s="48"/>
      <c r="G473" s="49"/>
      <c r="H473" s="48"/>
      <c r="I473" s="48"/>
      <c r="J473" s="48"/>
      <c r="K473" s="49"/>
      <c r="L473" s="48"/>
      <c r="M473" s="48"/>
      <c r="N473" s="48"/>
      <c r="O473" s="49"/>
      <c r="P473" s="48"/>
      <c r="Q473" s="48"/>
      <c r="R473" s="48"/>
      <c r="S473" s="49"/>
      <c r="T473" s="48"/>
      <c r="U473" s="48"/>
      <c r="V473" s="48"/>
      <c r="W473" s="49"/>
      <c r="X473" s="48"/>
      <c r="Y473" s="48"/>
      <c r="Z473" s="48"/>
      <c r="AA473" s="29"/>
      <c r="AB473" s="48"/>
      <c r="AC473" s="49"/>
      <c r="AD473" s="50"/>
      <c r="AE473" s="49"/>
      <c r="AF473" s="48"/>
      <c r="AG473" s="49"/>
      <c r="AH473" s="50"/>
      <c r="AI473" s="49"/>
      <c r="AJ473" s="49"/>
      <c r="AM473" s="35"/>
      <c r="AN473" s="35"/>
      <c r="AO473" s="12"/>
      <c r="AQ473" s="9"/>
    </row>
    <row r="474" spans="1:43" ht="86.45" customHeight="1" x14ac:dyDescent="0.2">
      <c r="A474" s="56">
        <v>87</v>
      </c>
      <c r="B474" s="82" t="s">
        <v>149</v>
      </c>
      <c r="C474" s="42">
        <v>47602.471369999992</v>
      </c>
      <c r="D474" s="42">
        <f>SUM(D475:D478)</f>
        <v>719.99603999999999</v>
      </c>
      <c r="E474" s="42">
        <v>15263.68634</v>
      </c>
      <c r="F474" s="42">
        <v>15722.252910000001</v>
      </c>
      <c r="G474" s="46">
        <f t="shared" ref="G474:G483" si="85">H474+I474+J474</f>
        <v>458.56657000000087</v>
      </c>
      <c r="H474" s="54"/>
      <c r="I474" s="54">
        <v>458.56657000000087</v>
      </c>
      <c r="J474" s="54"/>
      <c r="K474" s="46">
        <f>L474+M474+N474</f>
        <v>0</v>
      </c>
      <c r="L474" s="54"/>
      <c r="M474" s="54"/>
      <c r="N474" s="54"/>
      <c r="O474" s="46">
        <f t="shared" ref="O474:O483" si="86">P474+Q474+R474</f>
        <v>33294.1</v>
      </c>
      <c r="P474" s="54">
        <v>0</v>
      </c>
      <c r="Q474" s="48">
        <v>33294.1</v>
      </c>
      <c r="R474" s="54">
        <v>0</v>
      </c>
      <c r="S474" s="49">
        <f>T474+U474+V474</f>
        <v>11053.157480000002</v>
      </c>
      <c r="T474" s="48">
        <v>0</v>
      </c>
      <c r="U474" s="48">
        <v>11053.157480000002</v>
      </c>
      <c r="V474" s="48">
        <v>0</v>
      </c>
      <c r="W474" s="46">
        <f>X474+Y474+Z474</f>
        <v>22754.500599999999</v>
      </c>
      <c r="X474" s="54">
        <v>0</v>
      </c>
      <c r="Y474" s="54">
        <v>22754.500599999999</v>
      </c>
      <c r="Z474" s="54">
        <v>0</v>
      </c>
      <c r="AA474" s="29">
        <f t="shared" ref="AA474:AA483" si="87">AB474+AC474+AD474</f>
        <v>12159.90969</v>
      </c>
      <c r="AB474" s="48">
        <f t="shared" ref="AB474:AD483" si="88">X474+H474-L474-(T474-AF474)</f>
        <v>0</v>
      </c>
      <c r="AC474" s="49">
        <f t="shared" si="88"/>
        <v>12159.90969</v>
      </c>
      <c r="AD474" s="50">
        <f t="shared" si="88"/>
        <v>0</v>
      </c>
      <c r="AE474" s="46">
        <f t="shared" ref="AE474:AE483" si="89">AF474+AG474+AH474</f>
        <v>0</v>
      </c>
      <c r="AF474" s="54"/>
      <c r="AG474" s="46"/>
      <c r="AH474" s="55"/>
      <c r="AI474" s="46"/>
      <c r="AJ474" s="46"/>
      <c r="AM474" s="35"/>
      <c r="AN474" s="35"/>
      <c r="AO474" s="12"/>
      <c r="AQ474" s="9"/>
    </row>
    <row r="475" spans="1:43" ht="19.899999999999999" customHeight="1" x14ac:dyDescent="0.2">
      <c r="A475" s="56"/>
      <c r="B475" s="47" t="s">
        <v>41</v>
      </c>
      <c r="C475" s="48">
        <v>0</v>
      </c>
      <c r="D475" s="48">
        <f>C475</f>
        <v>0</v>
      </c>
      <c r="E475" s="48">
        <v>0</v>
      </c>
      <c r="F475" s="48">
        <v>0</v>
      </c>
      <c r="G475" s="49">
        <f t="shared" si="85"/>
        <v>0</v>
      </c>
      <c r="H475" s="48"/>
      <c r="I475" s="48">
        <f>F475-E475</f>
        <v>0</v>
      </c>
      <c r="J475" s="48"/>
      <c r="K475" s="49"/>
      <c r="L475" s="48"/>
      <c r="M475" s="48"/>
      <c r="N475" s="48"/>
      <c r="O475" s="49">
        <f t="shared" si="86"/>
        <v>0</v>
      </c>
      <c r="P475" s="48">
        <v>0</v>
      </c>
      <c r="Q475" s="48">
        <v>0</v>
      </c>
      <c r="R475" s="48">
        <v>0</v>
      </c>
      <c r="S475" s="49">
        <v>0</v>
      </c>
      <c r="T475" s="48"/>
      <c r="U475" s="48"/>
      <c r="V475" s="48"/>
      <c r="W475" s="49">
        <v>0</v>
      </c>
      <c r="X475" s="48"/>
      <c r="Y475" s="48"/>
      <c r="Z475" s="48"/>
      <c r="AA475" s="29">
        <f t="shared" si="87"/>
        <v>0</v>
      </c>
      <c r="AB475" s="48">
        <f t="shared" si="88"/>
        <v>0</v>
      </c>
      <c r="AC475" s="49">
        <f t="shared" si="88"/>
        <v>0</v>
      </c>
      <c r="AD475" s="50">
        <f t="shared" si="88"/>
        <v>0</v>
      </c>
      <c r="AE475" s="49">
        <f t="shared" si="89"/>
        <v>0</v>
      </c>
      <c r="AF475" s="48"/>
      <c r="AG475" s="49"/>
      <c r="AH475" s="50"/>
      <c r="AI475" s="49"/>
      <c r="AJ475" s="49"/>
      <c r="AM475" s="35"/>
      <c r="AN475" s="35"/>
      <c r="AO475" s="12"/>
      <c r="AQ475" s="9"/>
    </row>
    <row r="476" spans="1:43" ht="19.899999999999999" customHeight="1" x14ac:dyDescent="0.2">
      <c r="A476" s="56"/>
      <c r="B476" s="47" t="s">
        <v>42</v>
      </c>
      <c r="C476" s="48">
        <v>44768.852729999999</v>
      </c>
      <c r="D476" s="48"/>
      <c r="E476" s="48">
        <v>14543.6903</v>
      </c>
      <c r="F476" s="48">
        <v>14946.60396</v>
      </c>
      <c r="G476" s="49">
        <f t="shared" si="85"/>
        <v>402.91366000000016</v>
      </c>
      <c r="H476" s="48"/>
      <c r="I476" s="48">
        <f>F476-E476</f>
        <v>402.91366000000016</v>
      </c>
      <c r="J476" s="48"/>
      <c r="K476" s="49"/>
      <c r="L476" s="48"/>
      <c r="M476" s="48"/>
      <c r="N476" s="48"/>
      <c r="O476" s="49">
        <f t="shared" si="86"/>
        <v>30225.162429999997</v>
      </c>
      <c r="P476" s="48">
        <v>0</v>
      </c>
      <c r="Q476" s="48">
        <v>30225.162429999997</v>
      </c>
      <c r="R476" s="48">
        <v>0</v>
      </c>
      <c r="S476" s="49">
        <v>10556.252660000002</v>
      </c>
      <c r="T476" s="48"/>
      <c r="U476" s="48">
        <v>10556.252660000002</v>
      </c>
      <c r="V476" s="48"/>
      <c r="W476" s="49">
        <v>22313.24869</v>
      </c>
      <c r="X476" s="48"/>
      <c r="Y476" s="48">
        <v>22313.24869</v>
      </c>
      <c r="Z476" s="48"/>
      <c r="AA476" s="29">
        <f t="shared" si="87"/>
        <v>12159.909689999997</v>
      </c>
      <c r="AB476" s="48">
        <f t="shared" si="88"/>
        <v>0</v>
      </c>
      <c r="AC476" s="49">
        <f t="shared" si="88"/>
        <v>12159.909689999997</v>
      </c>
      <c r="AD476" s="50">
        <f t="shared" si="88"/>
        <v>0</v>
      </c>
      <c r="AE476" s="49">
        <f t="shared" si="89"/>
        <v>0</v>
      </c>
      <c r="AF476" s="48"/>
      <c r="AG476" s="49"/>
      <c r="AH476" s="50"/>
      <c r="AI476" s="49"/>
      <c r="AJ476" s="49"/>
      <c r="AM476" s="35"/>
      <c r="AN476" s="35"/>
      <c r="AO476" s="12"/>
      <c r="AQ476" s="9"/>
    </row>
    <row r="477" spans="1:43" ht="19.899999999999999" customHeight="1" x14ac:dyDescent="0.2">
      <c r="A477" s="56"/>
      <c r="B477" s="47" t="s">
        <v>43</v>
      </c>
      <c r="C477" s="48">
        <v>0</v>
      </c>
      <c r="D477" s="48"/>
      <c r="E477" s="48">
        <v>0</v>
      </c>
      <c r="F477" s="48">
        <v>0</v>
      </c>
      <c r="G477" s="49">
        <f t="shared" si="85"/>
        <v>0</v>
      </c>
      <c r="H477" s="48"/>
      <c r="I477" s="48">
        <f>F477-E477</f>
        <v>0</v>
      </c>
      <c r="J477" s="48"/>
      <c r="K477" s="49"/>
      <c r="L477" s="48"/>
      <c r="M477" s="48"/>
      <c r="N477" s="48"/>
      <c r="O477" s="49">
        <f t="shared" si="86"/>
        <v>0</v>
      </c>
      <c r="P477" s="48">
        <v>0</v>
      </c>
      <c r="Q477" s="48">
        <v>0</v>
      </c>
      <c r="R477" s="48">
        <v>0</v>
      </c>
      <c r="S477" s="49">
        <v>0</v>
      </c>
      <c r="T477" s="48"/>
      <c r="U477" s="48"/>
      <c r="V477" s="48"/>
      <c r="W477" s="49">
        <v>0</v>
      </c>
      <c r="X477" s="48"/>
      <c r="Y477" s="48"/>
      <c r="Z477" s="48"/>
      <c r="AA477" s="29">
        <f t="shared" si="87"/>
        <v>0</v>
      </c>
      <c r="AB477" s="48">
        <f t="shared" si="88"/>
        <v>0</v>
      </c>
      <c r="AC477" s="49">
        <f t="shared" si="88"/>
        <v>0</v>
      </c>
      <c r="AD477" s="50">
        <f t="shared" si="88"/>
        <v>0</v>
      </c>
      <c r="AE477" s="49">
        <f t="shared" si="89"/>
        <v>0</v>
      </c>
      <c r="AF477" s="48"/>
      <c r="AG477" s="49"/>
      <c r="AH477" s="50"/>
      <c r="AI477" s="49"/>
      <c r="AJ477" s="49"/>
      <c r="AM477" s="35"/>
      <c r="AN477" s="35"/>
      <c r="AO477" s="12"/>
      <c r="AQ477" s="9"/>
    </row>
    <row r="478" spans="1:43" ht="19.899999999999999" customHeight="1" x14ac:dyDescent="0.2">
      <c r="A478" s="56"/>
      <c r="B478" s="47" t="s">
        <v>44</v>
      </c>
      <c r="C478" s="48">
        <v>2833.6186400000001</v>
      </c>
      <c r="D478" s="48">
        <v>719.99603999999999</v>
      </c>
      <c r="E478" s="48">
        <v>719.99603999999999</v>
      </c>
      <c r="F478" s="48">
        <v>775.64895000000001</v>
      </c>
      <c r="G478" s="49">
        <f t="shared" si="85"/>
        <v>55.65291000000002</v>
      </c>
      <c r="H478" s="48"/>
      <c r="I478" s="48">
        <f>F478-E478</f>
        <v>55.65291000000002</v>
      </c>
      <c r="J478" s="48"/>
      <c r="K478" s="49"/>
      <c r="L478" s="48"/>
      <c r="M478" s="48"/>
      <c r="N478" s="48"/>
      <c r="O478" s="49">
        <f t="shared" si="86"/>
        <v>3068.9375700000032</v>
      </c>
      <c r="P478" s="48">
        <v>0</v>
      </c>
      <c r="Q478" s="48">
        <v>3068.9375700000032</v>
      </c>
      <c r="R478" s="48">
        <v>0</v>
      </c>
      <c r="S478" s="49">
        <f>T478+U478+V478</f>
        <v>496.90481999999975</v>
      </c>
      <c r="T478" s="48">
        <f>T474-SUM(T475:T477)</f>
        <v>0</v>
      </c>
      <c r="U478" s="48">
        <f>U474-SUM(U475:U477)</f>
        <v>496.90481999999975</v>
      </c>
      <c r="V478" s="48">
        <f>V474-SUM(V475:V477)</f>
        <v>0</v>
      </c>
      <c r="W478" s="49">
        <f>X478+Y478+Z478</f>
        <v>441.25190999999904</v>
      </c>
      <c r="X478" s="48">
        <f>X474-SUM(X475:X477)</f>
        <v>0</v>
      </c>
      <c r="Y478" s="48">
        <f>Y474-SUM(Y475:Y477)</f>
        <v>441.25190999999904</v>
      </c>
      <c r="Z478" s="48">
        <f>Z474-SUM(Z475:Z477)</f>
        <v>0</v>
      </c>
      <c r="AA478" s="29">
        <f t="shared" si="87"/>
        <v>-6.8212102632969618E-13</v>
      </c>
      <c r="AB478" s="48">
        <f t="shared" si="88"/>
        <v>0</v>
      </c>
      <c r="AC478" s="49">
        <f t="shared" si="88"/>
        <v>-6.8212102632969618E-13</v>
      </c>
      <c r="AD478" s="50">
        <f t="shared" si="88"/>
        <v>0</v>
      </c>
      <c r="AE478" s="49">
        <f t="shared" si="89"/>
        <v>0</v>
      </c>
      <c r="AF478" s="48"/>
      <c r="AG478" s="49"/>
      <c r="AH478" s="50"/>
      <c r="AI478" s="49"/>
      <c r="AJ478" s="49"/>
      <c r="AM478" s="35"/>
      <c r="AN478" s="35"/>
      <c r="AO478" s="12"/>
      <c r="AQ478" s="9"/>
    </row>
    <row r="479" spans="1:43" ht="61.9" customHeight="1" x14ac:dyDescent="0.2">
      <c r="A479" s="56">
        <v>88</v>
      </c>
      <c r="B479" s="82" t="s">
        <v>150</v>
      </c>
      <c r="C479" s="42">
        <v>286810.12789000006</v>
      </c>
      <c r="D479" s="42">
        <f>SUM(D480:D483)</f>
        <v>3442.9224899999999</v>
      </c>
      <c r="E479" s="42">
        <v>75999.973070000007</v>
      </c>
      <c r="F479" s="42">
        <v>75999.973069999993</v>
      </c>
      <c r="G479" s="46">
        <f t="shared" si="85"/>
        <v>0</v>
      </c>
      <c r="H479" s="54"/>
      <c r="I479" s="54"/>
      <c r="J479" s="54"/>
      <c r="K479" s="46">
        <f>L479+M479+N479</f>
        <v>0</v>
      </c>
      <c r="L479" s="54"/>
      <c r="M479" s="54"/>
      <c r="N479" s="54"/>
      <c r="O479" s="46">
        <f t="shared" si="86"/>
        <v>224657.2</v>
      </c>
      <c r="P479" s="54">
        <v>117914.7</v>
      </c>
      <c r="Q479" s="48">
        <v>106742.5</v>
      </c>
      <c r="R479" s="54">
        <v>0</v>
      </c>
      <c r="S479" s="49">
        <f>T479+U479+V479</f>
        <v>103077.83097</v>
      </c>
      <c r="T479" s="48">
        <v>36061.553939999998</v>
      </c>
      <c r="U479" s="48">
        <v>67016.277029999997</v>
      </c>
      <c r="V479" s="48">
        <v>0</v>
      </c>
      <c r="W479" s="46">
        <f>X479+Y479+Z479</f>
        <v>120711.58695</v>
      </c>
      <c r="X479" s="54">
        <v>53695.30992</v>
      </c>
      <c r="Y479" s="54">
        <v>67016.277029999997</v>
      </c>
      <c r="Z479" s="54">
        <v>0</v>
      </c>
      <c r="AA479" s="29">
        <f t="shared" si="87"/>
        <v>17633.755980000002</v>
      </c>
      <c r="AB479" s="48">
        <f t="shared" si="88"/>
        <v>17633.755980000002</v>
      </c>
      <c r="AC479" s="49">
        <f t="shared" si="88"/>
        <v>0</v>
      </c>
      <c r="AD479" s="50">
        <f t="shared" si="88"/>
        <v>0</v>
      </c>
      <c r="AE479" s="46">
        <f t="shared" si="89"/>
        <v>0</v>
      </c>
      <c r="AF479" s="54"/>
      <c r="AG479" s="46"/>
      <c r="AH479" s="55"/>
      <c r="AI479" s="46"/>
      <c r="AJ479" s="46"/>
      <c r="AM479" s="35"/>
      <c r="AN479" s="35"/>
      <c r="AO479" s="12"/>
      <c r="AQ479" s="9"/>
    </row>
    <row r="480" spans="1:43" ht="19.899999999999999" customHeight="1" x14ac:dyDescent="0.2">
      <c r="A480" s="56"/>
      <c r="B480" s="47" t="s">
        <v>41</v>
      </c>
      <c r="C480" s="48">
        <v>3316.8809999999999</v>
      </c>
      <c r="D480" s="48">
        <f>C480</f>
        <v>3316.8809999999999</v>
      </c>
      <c r="E480" s="48">
        <v>3316.8810000000003</v>
      </c>
      <c r="F480" s="48">
        <v>3316.8810000000003</v>
      </c>
      <c r="G480" s="49">
        <f t="shared" si="85"/>
        <v>0</v>
      </c>
      <c r="H480" s="48"/>
      <c r="I480" s="48">
        <f>F480-E480</f>
        <v>0</v>
      </c>
      <c r="J480" s="48"/>
      <c r="K480" s="49"/>
      <c r="L480" s="48"/>
      <c r="M480" s="48"/>
      <c r="N480" s="48"/>
      <c r="O480" s="49">
        <f t="shared" si="86"/>
        <v>0</v>
      </c>
      <c r="P480" s="48">
        <v>0</v>
      </c>
      <c r="Q480" s="48">
        <v>0</v>
      </c>
      <c r="R480" s="48">
        <v>0</v>
      </c>
      <c r="S480" s="49">
        <v>0</v>
      </c>
      <c r="T480" s="48"/>
      <c r="U480" s="48"/>
      <c r="V480" s="48"/>
      <c r="W480" s="49">
        <v>0</v>
      </c>
      <c r="X480" s="48"/>
      <c r="Y480" s="48"/>
      <c r="Z480" s="48"/>
      <c r="AA480" s="29">
        <f t="shared" si="87"/>
        <v>0</v>
      </c>
      <c r="AB480" s="48">
        <f t="shared" si="88"/>
        <v>0</v>
      </c>
      <c r="AC480" s="49">
        <f t="shared" si="88"/>
        <v>0</v>
      </c>
      <c r="AD480" s="50">
        <f t="shared" si="88"/>
        <v>0</v>
      </c>
      <c r="AE480" s="49">
        <f t="shared" si="89"/>
        <v>0</v>
      </c>
      <c r="AF480" s="48"/>
      <c r="AG480" s="49"/>
      <c r="AH480" s="50"/>
      <c r="AI480" s="49"/>
      <c r="AJ480" s="49"/>
      <c r="AM480" s="35"/>
      <c r="AN480" s="35"/>
      <c r="AO480" s="12"/>
      <c r="AQ480" s="9"/>
    </row>
    <row r="481" spans="1:43" ht="19.899999999999999" customHeight="1" x14ac:dyDescent="0.2">
      <c r="A481" s="56"/>
      <c r="B481" s="47" t="s">
        <v>42</v>
      </c>
      <c r="C481" s="48">
        <v>243810.60154</v>
      </c>
      <c r="D481" s="48"/>
      <c r="E481" s="48">
        <v>68994.889580000003</v>
      </c>
      <c r="F481" s="48">
        <v>68994.889579999988</v>
      </c>
      <c r="G481" s="49">
        <f t="shared" si="85"/>
        <v>0</v>
      </c>
      <c r="H481" s="48"/>
      <c r="I481" s="48">
        <f>F481-E481</f>
        <v>0</v>
      </c>
      <c r="J481" s="48"/>
      <c r="K481" s="49"/>
      <c r="L481" s="48"/>
      <c r="M481" s="48"/>
      <c r="N481" s="48"/>
      <c r="O481" s="49">
        <f t="shared" si="86"/>
        <v>174815.71195999999</v>
      </c>
      <c r="P481" s="48">
        <v>117914.7</v>
      </c>
      <c r="Q481" s="48">
        <v>56901.011960000003</v>
      </c>
      <c r="R481" s="48">
        <v>0</v>
      </c>
      <c r="S481" s="49">
        <v>99877.353939999986</v>
      </c>
      <c r="T481" s="48">
        <v>36061.553939999998</v>
      </c>
      <c r="U481" s="48">
        <v>63815.8</v>
      </c>
      <c r="V481" s="48"/>
      <c r="W481" s="49">
        <v>117511.10992</v>
      </c>
      <c r="X481" s="48">
        <v>53695.30992</v>
      </c>
      <c r="Y481" s="48">
        <v>63815.8</v>
      </c>
      <c r="Z481" s="48"/>
      <c r="AA481" s="29">
        <f t="shared" si="87"/>
        <v>17633.755980000002</v>
      </c>
      <c r="AB481" s="48">
        <f t="shared" si="88"/>
        <v>17633.755980000002</v>
      </c>
      <c r="AC481" s="49">
        <f t="shared" si="88"/>
        <v>0</v>
      </c>
      <c r="AD481" s="50">
        <f t="shared" si="88"/>
        <v>0</v>
      </c>
      <c r="AE481" s="49">
        <f t="shared" si="89"/>
        <v>0</v>
      </c>
      <c r="AF481" s="48"/>
      <c r="AG481" s="49"/>
      <c r="AH481" s="50"/>
      <c r="AI481" s="49"/>
      <c r="AJ481" s="49"/>
      <c r="AM481" s="35"/>
      <c r="AN481" s="35"/>
      <c r="AO481" s="12"/>
      <c r="AQ481" s="9"/>
    </row>
    <row r="482" spans="1:43" ht="19.899999999999999" customHeight="1" x14ac:dyDescent="0.2">
      <c r="A482" s="56"/>
      <c r="B482" s="47" t="s">
        <v>43</v>
      </c>
      <c r="C482" s="48">
        <v>22577.247000000003</v>
      </c>
      <c r="D482" s="48"/>
      <c r="E482" s="48">
        <v>0</v>
      </c>
      <c r="F482" s="48">
        <v>0</v>
      </c>
      <c r="G482" s="49">
        <f t="shared" si="85"/>
        <v>0</v>
      </c>
      <c r="H482" s="48"/>
      <c r="I482" s="48">
        <f>F482-E482</f>
        <v>0</v>
      </c>
      <c r="J482" s="48"/>
      <c r="K482" s="49"/>
      <c r="L482" s="48"/>
      <c r="M482" s="48"/>
      <c r="N482" s="48"/>
      <c r="O482" s="49">
        <f t="shared" si="86"/>
        <v>22577.247000000003</v>
      </c>
      <c r="P482" s="48">
        <v>0</v>
      </c>
      <c r="Q482" s="48">
        <v>22577.247000000003</v>
      </c>
      <c r="R482" s="48">
        <v>0</v>
      </c>
      <c r="S482" s="49">
        <v>0</v>
      </c>
      <c r="T482" s="48"/>
      <c r="U482" s="48"/>
      <c r="V482" s="48"/>
      <c r="W482" s="49">
        <v>0</v>
      </c>
      <c r="X482" s="48"/>
      <c r="Y482" s="48"/>
      <c r="Z482" s="48"/>
      <c r="AA482" s="29">
        <f t="shared" si="87"/>
        <v>0</v>
      </c>
      <c r="AB482" s="48">
        <f t="shared" si="88"/>
        <v>0</v>
      </c>
      <c r="AC482" s="49">
        <f t="shared" si="88"/>
        <v>0</v>
      </c>
      <c r="AD482" s="50">
        <f t="shared" si="88"/>
        <v>0</v>
      </c>
      <c r="AE482" s="49">
        <f t="shared" si="89"/>
        <v>0</v>
      </c>
      <c r="AF482" s="48"/>
      <c r="AG482" s="49"/>
      <c r="AH482" s="50"/>
      <c r="AI482" s="49"/>
      <c r="AJ482" s="49"/>
      <c r="AM482" s="35"/>
      <c r="AN482" s="35"/>
      <c r="AO482" s="12"/>
      <c r="AQ482" s="9"/>
    </row>
    <row r="483" spans="1:43" ht="19.899999999999999" customHeight="1" x14ac:dyDescent="0.2">
      <c r="A483" s="56"/>
      <c r="B483" s="47" t="s">
        <v>44</v>
      </c>
      <c r="C483" s="48">
        <v>17105.398349999996</v>
      </c>
      <c r="D483" s="48">
        <v>126.04149</v>
      </c>
      <c r="E483" s="48">
        <v>3688.2024899999997</v>
      </c>
      <c r="F483" s="48">
        <v>3688.2024899999997</v>
      </c>
      <c r="G483" s="49">
        <f t="shared" si="85"/>
        <v>0</v>
      </c>
      <c r="H483" s="48"/>
      <c r="I483" s="48">
        <f>F483-E483</f>
        <v>0</v>
      </c>
      <c r="J483" s="48"/>
      <c r="K483" s="49"/>
      <c r="L483" s="48"/>
      <c r="M483" s="48"/>
      <c r="N483" s="48"/>
      <c r="O483" s="49">
        <f t="shared" si="86"/>
        <v>27264.241040000015</v>
      </c>
      <c r="P483" s="48">
        <v>0</v>
      </c>
      <c r="Q483" s="48">
        <v>27264.241040000015</v>
      </c>
      <c r="R483" s="48">
        <v>0</v>
      </c>
      <c r="S483" s="49">
        <f>T483+U483+V483</f>
        <v>3200.4770299999946</v>
      </c>
      <c r="T483" s="48">
        <f>T479-SUM(T480:T482)</f>
        <v>0</v>
      </c>
      <c r="U483" s="48">
        <f>U479-SUM(U480:U482)</f>
        <v>3200.4770299999946</v>
      </c>
      <c r="V483" s="48">
        <f>V479-SUM(V480:V482)</f>
        <v>0</v>
      </c>
      <c r="W483" s="49">
        <f>X483+Y483+Z483</f>
        <v>3200.4770299999946</v>
      </c>
      <c r="X483" s="48">
        <f>X479-SUM(X480:X482)</f>
        <v>0</v>
      </c>
      <c r="Y483" s="48">
        <f>Y479-SUM(Y480:Y482)</f>
        <v>3200.4770299999946</v>
      </c>
      <c r="Z483" s="48">
        <f>Z479-SUM(Z480:Z482)</f>
        <v>0</v>
      </c>
      <c r="AA483" s="29">
        <f t="shared" si="87"/>
        <v>0</v>
      </c>
      <c r="AB483" s="48">
        <f t="shared" si="88"/>
        <v>0</v>
      </c>
      <c r="AC483" s="49">
        <f t="shared" si="88"/>
        <v>0</v>
      </c>
      <c r="AD483" s="50">
        <f t="shared" si="88"/>
        <v>0</v>
      </c>
      <c r="AE483" s="49">
        <f t="shared" si="89"/>
        <v>0</v>
      </c>
      <c r="AF483" s="48"/>
      <c r="AG483" s="49"/>
      <c r="AH483" s="50"/>
      <c r="AI483" s="49"/>
      <c r="AJ483" s="49"/>
      <c r="AM483" s="35"/>
      <c r="AN483" s="35"/>
      <c r="AO483" s="12"/>
      <c r="AQ483" s="9"/>
    </row>
    <row r="484" spans="1:43" ht="84.6" hidden="1" customHeight="1" x14ac:dyDescent="0.2">
      <c r="A484" s="40"/>
      <c r="B484" s="83"/>
      <c r="C484" s="42"/>
      <c r="D484" s="42"/>
      <c r="E484" s="42"/>
      <c r="F484" s="42"/>
      <c r="G484" s="46"/>
      <c r="H484" s="54"/>
      <c r="I484" s="54"/>
      <c r="J484" s="54"/>
      <c r="K484" s="46"/>
      <c r="L484" s="54"/>
      <c r="M484" s="54"/>
      <c r="N484" s="54"/>
      <c r="O484" s="46"/>
      <c r="P484" s="54"/>
      <c r="Q484" s="54"/>
      <c r="R484" s="54"/>
      <c r="S484" s="49"/>
      <c r="T484" s="48"/>
      <c r="U484" s="48"/>
      <c r="V484" s="48"/>
      <c r="W484" s="46"/>
      <c r="X484" s="54"/>
      <c r="Y484" s="54"/>
      <c r="Z484" s="54"/>
      <c r="AA484" s="29"/>
      <c r="AB484" s="48"/>
      <c r="AC484" s="49"/>
      <c r="AD484" s="50"/>
      <c r="AE484" s="46"/>
      <c r="AF484" s="54"/>
      <c r="AG484" s="46"/>
      <c r="AH484" s="55"/>
      <c r="AI484" s="46"/>
      <c r="AJ484" s="46"/>
      <c r="AM484" s="35"/>
      <c r="AN484" s="35"/>
      <c r="AO484" s="12"/>
      <c r="AQ484" s="9"/>
    </row>
    <row r="485" spans="1:43" ht="19.899999999999999" hidden="1" customHeight="1" x14ac:dyDescent="0.2">
      <c r="A485" s="40"/>
      <c r="B485" s="47"/>
      <c r="C485" s="48"/>
      <c r="D485" s="48"/>
      <c r="E485" s="48"/>
      <c r="F485" s="48"/>
      <c r="G485" s="49"/>
      <c r="H485" s="48"/>
      <c r="I485" s="48"/>
      <c r="J485" s="48"/>
      <c r="K485" s="49"/>
      <c r="L485" s="48"/>
      <c r="M485" s="48"/>
      <c r="N485" s="48"/>
      <c r="O485" s="49"/>
      <c r="P485" s="48"/>
      <c r="Q485" s="48"/>
      <c r="R485" s="48"/>
      <c r="S485" s="49"/>
      <c r="T485" s="48"/>
      <c r="U485" s="48"/>
      <c r="V485" s="48"/>
      <c r="W485" s="49"/>
      <c r="X485" s="48"/>
      <c r="Y485" s="48"/>
      <c r="Z485" s="48"/>
      <c r="AA485" s="29"/>
      <c r="AB485" s="48"/>
      <c r="AC485" s="49"/>
      <c r="AD485" s="50"/>
      <c r="AE485" s="49"/>
      <c r="AF485" s="48"/>
      <c r="AG485" s="49"/>
      <c r="AH485" s="50"/>
      <c r="AI485" s="49"/>
      <c r="AJ485" s="49"/>
      <c r="AM485" s="35"/>
      <c r="AN485" s="35"/>
      <c r="AO485" s="12"/>
      <c r="AQ485" s="9"/>
    </row>
    <row r="486" spans="1:43" ht="19.899999999999999" hidden="1" customHeight="1" x14ac:dyDescent="0.2">
      <c r="A486" s="40"/>
      <c r="B486" s="47"/>
      <c r="C486" s="48"/>
      <c r="D486" s="48"/>
      <c r="E486" s="48"/>
      <c r="F486" s="48"/>
      <c r="G486" s="49"/>
      <c r="H486" s="48"/>
      <c r="I486" s="48"/>
      <c r="J486" s="48"/>
      <c r="K486" s="49"/>
      <c r="L486" s="48"/>
      <c r="M486" s="48"/>
      <c r="N486" s="48"/>
      <c r="O486" s="49"/>
      <c r="P486" s="48"/>
      <c r="Q486" s="48"/>
      <c r="R486" s="48"/>
      <c r="S486" s="49"/>
      <c r="T486" s="48"/>
      <c r="U486" s="48"/>
      <c r="V486" s="48"/>
      <c r="W486" s="49"/>
      <c r="X486" s="48"/>
      <c r="Y486" s="48"/>
      <c r="Z486" s="48"/>
      <c r="AA486" s="29"/>
      <c r="AB486" s="48"/>
      <c r="AC486" s="49"/>
      <c r="AD486" s="50"/>
      <c r="AE486" s="49"/>
      <c r="AF486" s="48"/>
      <c r="AG486" s="49"/>
      <c r="AH486" s="50"/>
      <c r="AI486" s="49"/>
      <c r="AJ486" s="49"/>
      <c r="AM486" s="35"/>
      <c r="AN486" s="35"/>
      <c r="AO486" s="12"/>
      <c r="AQ486" s="9"/>
    </row>
    <row r="487" spans="1:43" ht="19.899999999999999" hidden="1" customHeight="1" x14ac:dyDescent="0.2">
      <c r="A487" s="40"/>
      <c r="B487" s="47"/>
      <c r="C487" s="48"/>
      <c r="D487" s="48"/>
      <c r="E487" s="48"/>
      <c r="F487" s="48"/>
      <c r="G487" s="49"/>
      <c r="H487" s="48"/>
      <c r="I487" s="48"/>
      <c r="J487" s="48"/>
      <c r="K487" s="49"/>
      <c r="L487" s="48"/>
      <c r="M487" s="48"/>
      <c r="N487" s="48"/>
      <c r="O487" s="49"/>
      <c r="P487" s="48"/>
      <c r="Q487" s="48"/>
      <c r="R487" s="48"/>
      <c r="S487" s="49"/>
      <c r="T487" s="48"/>
      <c r="U487" s="48"/>
      <c r="V487" s="48"/>
      <c r="W487" s="49"/>
      <c r="X487" s="48"/>
      <c r="Y487" s="48"/>
      <c r="Z487" s="48"/>
      <c r="AA487" s="29"/>
      <c r="AB487" s="48"/>
      <c r="AC487" s="49"/>
      <c r="AD487" s="50"/>
      <c r="AE487" s="49"/>
      <c r="AF487" s="48"/>
      <c r="AG487" s="49"/>
      <c r="AH487" s="50"/>
      <c r="AI487" s="49"/>
      <c r="AJ487" s="49"/>
      <c r="AM487" s="35"/>
      <c r="AN487" s="35"/>
      <c r="AO487" s="12"/>
      <c r="AQ487" s="9"/>
    </row>
    <row r="488" spans="1:43" ht="19.899999999999999" hidden="1" customHeight="1" x14ac:dyDescent="0.2">
      <c r="A488" s="40"/>
      <c r="B488" s="47"/>
      <c r="C488" s="48"/>
      <c r="D488" s="48"/>
      <c r="E488" s="48"/>
      <c r="F488" s="48"/>
      <c r="G488" s="49"/>
      <c r="H488" s="48"/>
      <c r="I488" s="48"/>
      <c r="J488" s="48"/>
      <c r="K488" s="49"/>
      <c r="L488" s="48"/>
      <c r="M488" s="48"/>
      <c r="N488" s="48"/>
      <c r="O488" s="49"/>
      <c r="P488" s="48"/>
      <c r="Q488" s="48"/>
      <c r="R488" s="48"/>
      <c r="S488" s="49"/>
      <c r="T488" s="48"/>
      <c r="U488" s="48"/>
      <c r="V488" s="48"/>
      <c r="W488" s="49"/>
      <c r="X488" s="48"/>
      <c r="Y488" s="48"/>
      <c r="Z488" s="48"/>
      <c r="AA488" s="29"/>
      <c r="AB488" s="48"/>
      <c r="AC488" s="49"/>
      <c r="AD488" s="50"/>
      <c r="AE488" s="49"/>
      <c r="AF488" s="48"/>
      <c r="AG488" s="49"/>
      <c r="AH488" s="50"/>
      <c r="AI488" s="49"/>
      <c r="AJ488" s="49"/>
      <c r="AM488" s="35"/>
      <c r="AN488" s="35"/>
      <c r="AO488" s="12"/>
      <c r="AQ488" s="9"/>
    </row>
    <row r="489" spans="1:43" ht="73.150000000000006" hidden="1" customHeight="1" x14ac:dyDescent="0.2">
      <c r="A489" s="40"/>
      <c r="B489" s="83"/>
      <c r="C489" s="42"/>
      <c r="D489" s="42"/>
      <c r="E489" s="42"/>
      <c r="F489" s="42"/>
      <c r="G489" s="46"/>
      <c r="H489" s="54"/>
      <c r="I489" s="54"/>
      <c r="J489" s="54"/>
      <c r="K489" s="46"/>
      <c r="L489" s="54"/>
      <c r="M489" s="54"/>
      <c r="N489" s="54"/>
      <c r="O489" s="46"/>
      <c r="P489" s="54"/>
      <c r="Q489" s="54"/>
      <c r="R489" s="54"/>
      <c r="S489" s="49"/>
      <c r="T489" s="48"/>
      <c r="U489" s="48"/>
      <c r="V489" s="48"/>
      <c r="W489" s="46"/>
      <c r="X489" s="54"/>
      <c r="Y489" s="54"/>
      <c r="Z489" s="54"/>
      <c r="AA489" s="29"/>
      <c r="AB489" s="48"/>
      <c r="AC489" s="49"/>
      <c r="AD489" s="50"/>
      <c r="AE489" s="46"/>
      <c r="AF489" s="54"/>
      <c r="AG489" s="46"/>
      <c r="AH489" s="55"/>
      <c r="AI489" s="46"/>
      <c r="AJ489" s="46"/>
      <c r="AM489" s="35"/>
      <c r="AN489" s="35"/>
      <c r="AO489" s="12"/>
      <c r="AQ489" s="9"/>
    </row>
    <row r="490" spans="1:43" ht="19.899999999999999" hidden="1" customHeight="1" x14ac:dyDescent="0.2">
      <c r="A490" s="40"/>
      <c r="B490" s="47"/>
      <c r="C490" s="48"/>
      <c r="D490" s="48"/>
      <c r="E490" s="48"/>
      <c r="F490" s="48"/>
      <c r="G490" s="49"/>
      <c r="H490" s="48"/>
      <c r="I490" s="48"/>
      <c r="J490" s="48"/>
      <c r="K490" s="49"/>
      <c r="L490" s="48"/>
      <c r="M490" s="48"/>
      <c r="N490" s="48"/>
      <c r="O490" s="49"/>
      <c r="P490" s="48"/>
      <c r="Q490" s="48"/>
      <c r="R490" s="48"/>
      <c r="S490" s="49"/>
      <c r="T490" s="48"/>
      <c r="U490" s="48"/>
      <c r="V490" s="48"/>
      <c r="W490" s="49"/>
      <c r="X490" s="48"/>
      <c r="Y490" s="48"/>
      <c r="Z490" s="48"/>
      <c r="AA490" s="29"/>
      <c r="AB490" s="48"/>
      <c r="AC490" s="49"/>
      <c r="AD490" s="50"/>
      <c r="AE490" s="49"/>
      <c r="AF490" s="48"/>
      <c r="AG490" s="49"/>
      <c r="AH490" s="50"/>
      <c r="AI490" s="49"/>
      <c r="AJ490" s="49"/>
      <c r="AM490" s="35"/>
      <c r="AN490" s="35"/>
      <c r="AO490" s="12"/>
      <c r="AQ490" s="9"/>
    </row>
    <row r="491" spans="1:43" ht="19.899999999999999" hidden="1" customHeight="1" x14ac:dyDescent="0.2">
      <c r="A491" s="40"/>
      <c r="B491" s="47"/>
      <c r="C491" s="48"/>
      <c r="D491" s="48"/>
      <c r="E491" s="48"/>
      <c r="F491" s="48"/>
      <c r="G491" s="49"/>
      <c r="H491" s="48"/>
      <c r="I491" s="48"/>
      <c r="J491" s="48"/>
      <c r="K491" s="49"/>
      <c r="L491" s="48"/>
      <c r="M491" s="48"/>
      <c r="N491" s="48"/>
      <c r="O491" s="49"/>
      <c r="P491" s="48"/>
      <c r="Q491" s="48"/>
      <c r="R491" s="48"/>
      <c r="S491" s="49"/>
      <c r="T491" s="48"/>
      <c r="U491" s="48"/>
      <c r="V491" s="48"/>
      <c r="W491" s="49"/>
      <c r="X491" s="48"/>
      <c r="Y491" s="48"/>
      <c r="Z491" s="48"/>
      <c r="AA491" s="29"/>
      <c r="AB491" s="48"/>
      <c r="AC491" s="49"/>
      <c r="AD491" s="50"/>
      <c r="AE491" s="49"/>
      <c r="AF491" s="48"/>
      <c r="AG491" s="49"/>
      <c r="AH491" s="50"/>
      <c r="AI491" s="49"/>
      <c r="AJ491" s="49"/>
      <c r="AM491" s="35"/>
      <c r="AN491" s="35"/>
      <c r="AO491" s="12"/>
      <c r="AQ491" s="9"/>
    </row>
    <row r="492" spans="1:43" ht="19.899999999999999" hidden="1" customHeight="1" x14ac:dyDescent="0.2">
      <c r="A492" s="40"/>
      <c r="B492" s="47"/>
      <c r="C492" s="48"/>
      <c r="D492" s="48"/>
      <c r="E492" s="48"/>
      <c r="F492" s="48"/>
      <c r="G492" s="49"/>
      <c r="H492" s="48"/>
      <c r="I492" s="48"/>
      <c r="J492" s="48"/>
      <c r="K492" s="49"/>
      <c r="L492" s="48"/>
      <c r="M492" s="48"/>
      <c r="N492" s="48"/>
      <c r="O492" s="49"/>
      <c r="P492" s="48"/>
      <c r="Q492" s="48"/>
      <c r="R492" s="48"/>
      <c r="S492" s="49"/>
      <c r="T492" s="48"/>
      <c r="U492" s="48"/>
      <c r="V492" s="48"/>
      <c r="W492" s="49"/>
      <c r="X492" s="48"/>
      <c r="Y492" s="48"/>
      <c r="Z492" s="48"/>
      <c r="AA492" s="29"/>
      <c r="AB492" s="48"/>
      <c r="AC492" s="49"/>
      <c r="AD492" s="50"/>
      <c r="AE492" s="49"/>
      <c r="AF492" s="48"/>
      <c r="AG492" s="49"/>
      <c r="AH492" s="50"/>
      <c r="AI492" s="49"/>
      <c r="AJ492" s="49"/>
      <c r="AM492" s="35"/>
      <c r="AN492" s="35"/>
      <c r="AO492" s="12"/>
      <c r="AQ492" s="9"/>
    </row>
    <row r="493" spans="1:43" ht="19.899999999999999" hidden="1" customHeight="1" x14ac:dyDescent="0.2">
      <c r="A493" s="40"/>
      <c r="B493" s="47"/>
      <c r="C493" s="48"/>
      <c r="D493" s="48"/>
      <c r="E493" s="48"/>
      <c r="F493" s="48"/>
      <c r="G493" s="49"/>
      <c r="H493" s="48"/>
      <c r="I493" s="48"/>
      <c r="J493" s="48"/>
      <c r="K493" s="49"/>
      <c r="L493" s="48"/>
      <c r="M493" s="48"/>
      <c r="N493" s="48"/>
      <c r="O493" s="49"/>
      <c r="P493" s="48"/>
      <c r="Q493" s="48"/>
      <c r="R493" s="48"/>
      <c r="S493" s="49"/>
      <c r="T493" s="48"/>
      <c r="U493" s="48"/>
      <c r="V493" s="48"/>
      <c r="W493" s="49"/>
      <c r="X493" s="48"/>
      <c r="Y493" s="48"/>
      <c r="Z493" s="48"/>
      <c r="AA493" s="29"/>
      <c r="AB493" s="48"/>
      <c r="AC493" s="49"/>
      <c r="AD493" s="50"/>
      <c r="AE493" s="49"/>
      <c r="AF493" s="48"/>
      <c r="AG493" s="49"/>
      <c r="AH493" s="50"/>
      <c r="AI493" s="49"/>
      <c r="AJ493" s="49"/>
      <c r="AM493" s="35"/>
      <c r="AN493" s="35"/>
      <c r="AO493" s="12"/>
      <c r="AQ493" s="9"/>
    </row>
    <row r="494" spans="1:43" ht="24" customHeight="1" x14ac:dyDescent="0.2">
      <c r="A494" s="26"/>
      <c r="B494" s="36" t="s">
        <v>151</v>
      </c>
      <c r="C494" s="29">
        <f>C495</f>
        <v>1098698.7541500002</v>
      </c>
      <c r="D494" s="29">
        <f t="shared" ref="D494:S496" si="90">D495</f>
        <v>58811.087140000003</v>
      </c>
      <c r="E494" s="29">
        <f t="shared" si="90"/>
        <v>41764.400000000001</v>
      </c>
      <c r="F494" s="29">
        <f t="shared" si="90"/>
        <v>41764.440049999997</v>
      </c>
      <c r="G494" s="29">
        <f t="shared" si="90"/>
        <v>4.0050000000000002E-2</v>
      </c>
      <c r="H494" s="29">
        <f t="shared" si="90"/>
        <v>0</v>
      </c>
      <c r="I494" s="29">
        <f t="shared" si="90"/>
        <v>4.0050000000000002E-2</v>
      </c>
      <c r="J494" s="29">
        <f t="shared" si="90"/>
        <v>0</v>
      </c>
      <c r="K494" s="29">
        <f t="shared" si="90"/>
        <v>0</v>
      </c>
      <c r="L494" s="29">
        <f t="shared" si="90"/>
        <v>0</v>
      </c>
      <c r="M494" s="29">
        <f t="shared" si="90"/>
        <v>0</v>
      </c>
      <c r="N494" s="29">
        <f t="shared" si="90"/>
        <v>0</v>
      </c>
      <c r="O494" s="29">
        <f t="shared" si="90"/>
        <v>469947.40000000014</v>
      </c>
      <c r="P494" s="29">
        <f t="shared" si="90"/>
        <v>150000</v>
      </c>
      <c r="Q494" s="29">
        <f t="shared" si="90"/>
        <v>319947.40000000014</v>
      </c>
      <c r="R494" s="29">
        <f t="shared" si="90"/>
        <v>0</v>
      </c>
      <c r="S494" s="29">
        <f t="shared" si="90"/>
        <v>983.99132000000009</v>
      </c>
      <c r="T494" s="29">
        <f t="shared" ref="T494:AI496" si="91">T495</f>
        <v>0</v>
      </c>
      <c r="U494" s="29">
        <f t="shared" si="91"/>
        <v>983.99132000000009</v>
      </c>
      <c r="V494" s="29">
        <f t="shared" si="91"/>
        <v>0</v>
      </c>
      <c r="W494" s="29">
        <f t="shared" si="91"/>
        <v>6780.31531</v>
      </c>
      <c r="X494" s="29">
        <f t="shared" si="91"/>
        <v>0</v>
      </c>
      <c r="Y494" s="29">
        <f t="shared" si="91"/>
        <v>6780.31531</v>
      </c>
      <c r="Z494" s="29">
        <f t="shared" si="91"/>
        <v>0</v>
      </c>
      <c r="AA494" s="29">
        <f t="shared" si="91"/>
        <v>5796.3640399999995</v>
      </c>
      <c r="AB494" s="29">
        <f t="shared" si="91"/>
        <v>0</v>
      </c>
      <c r="AC494" s="29">
        <f t="shared" si="91"/>
        <v>5796.3640399999995</v>
      </c>
      <c r="AD494" s="29">
        <f t="shared" si="91"/>
        <v>0</v>
      </c>
      <c r="AE494" s="29">
        <f t="shared" si="91"/>
        <v>0</v>
      </c>
      <c r="AF494" s="29">
        <f t="shared" si="91"/>
        <v>0</v>
      </c>
      <c r="AG494" s="29">
        <f t="shared" si="91"/>
        <v>0</v>
      </c>
      <c r="AH494" s="29">
        <f t="shared" si="91"/>
        <v>0</v>
      </c>
      <c r="AI494" s="29">
        <f t="shared" si="91"/>
        <v>0</v>
      </c>
      <c r="AJ494" s="29"/>
      <c r="AL494" s="12">
        <f>G494+W494-K494-S494-(AA494-AE494)</f>
        <v>0</v>
      </c>
      <c r="AM494" s="35">
        <f>G494+W494-K494-S494</f>
        <v>5796.3640399999995</v>
      </c>
      <c r="AN494" s="35">
        <f t="shared" ref="AN494:AN508" si="92">AA494-AE494</f>
        <v>5796.3640399999995</v>
      </c>
      <c r="AO494" s="12">
        <f t="shared" ref="AO494:AO508" si="93">AM494-AN494</f>
        <v>0</v>
      </c>
      <c r="AQ494" s="9"/>
    </row>
    <row r="495" spans="1:43" ht="45" customHeight="1" x14ac:dyDescent="0.2">
      <c r="A495" s="26"/>
      <c r="B495" s="37" t="s">
        <v>152</v>
      </c>
      <c r="C495" s="29">
        <f>C496</f>
        <v>1098698.7541500002</v>
      </c>
      <c r="D495" s="29">
        <f t="shared" si="90"/>
        <v>58811.087140000003</v>
      </c>
      <c r="E495" s="29">
        <f t="shared" si="90"/>
        <v>41764.400000000001</v>
      </c>
      <c r="F495" s="29">
        <f t="shared" si="90"/>
        <v>41764.440049999997</v>
      </c>
      <c r="G495" s="29">
        <f t="shared" si="90"/>
        <v>4.0050000000000002E-2</v>
      </c>
      <c r="H495" s="29">
        <f t="shared" si="90"/>
        <v>0</v>
      </c>
      <c r="I495" s="29">
        <f t="shared" si="90"/>
        <v>4.0050000000000002E-2</v>
      </c>
      <c r="J495" s="29">
        <f t="shared" si="90"/>
        <v>0</v>
      </c>
      <c r="K495" s="29">
        <f t="shared" si="90"/>
        <v>0</v>
      </c>
      <c r="L495" s="29">
        <f t="shared" si="90"/>
        <v>0</v>
      </c>
      <c r="M495" s="29">
        <f t="shared" si="90"/>
        <v>0</v>
      </c>
      <c r="N495" s="29">
        <f t="shared" si="90"/>
        <v>0</v>
      </c>
      <c r="O495" s="29">
        <f t="shared" si="90"/>
        <v>469947.40000000014</v>
      </c>
      <c r="P495" s="29">
        <f t="shared" si="90"/>
        <v>150000</v>
      </c>
      <c r="Q495" s="29">
        <f t="shared" si="90"/>
        <v>319947.40000000014</v>
      </c>
      <c r="R495" s="29">
        <f t="shared" si="90"/>
        <v>0</v>
      </c>
      <c r="S495" s="29">
        <f t="shared" si="90"/>
        <v>983.99132000000009</v>
      </c>
      <c r="T495" s="29">
        <f t="shared" si="91"/>
        <v>0</v>
      </c>
      <c r="U495" s="29">
        <f t="shared" si="91"/>
        <v>983.99132000000009</v>
      </c>
      <c r="V495" s="29">
        <f t="shared" si="91"/>
        <v>0</v>
      </c>
      <c r="W495" s="29">
        <f t="shared" si="91"/>
        <v>6780.31531</v>
      </c>
      <c r="X495" s="29">
        <f t="shared" si="91"/>
        <v>0</v>
      </c>
      <c r="Y495" s="29">
        <f t="shared" si="91"/>
        <v>6780.31531</v>
      </c>
      <c r="Z495" s="29">
        <f t="shared" si="91"/>
        <v>0</v>
      </c>
      <c r="AA495" s="29">
        <f t="shared" si="91"/>
        <v>5796.3640399999995</v>
      </c>
      <c r="AB495" s="29">
        <f t="shared" si="91"/>
        <v>0</v>
      </c>
      <c r="AC495" s="29">
        <f t="shared" si="91"/>
        <v>5796.3640399999995</v>
      </c>
      <c r="AD495" s="29">
        <f t="shared" si="91"/>
        <v>0</v>
      </c>
      <c r="AE495" s="29">
        <f t="shared" si="91"/>
        <v>0</v>
      </c>
      <c r="AF495" s="29">
        <f t="shared" si="91"/>
        <v>0</v>
      </c>
      <c r="AG495" s="29">
        <f t="shared" si="91"/>
        <v>0</v>
      </c>
      <c r="AH495" s="29">
        <f t="shared" si="91"/>
        <v>0</v>
      </c>
      <c r="AI495" s="29">
        <f t="shared" si="91"/>
        <v>0</v>
      </c>
      <c r="AJ495" s="29"/>
      <c r="AL495" s="12">
        <f>G495+W495-K495-S495-(AA495-AE495)</f>
        <v>0</v>
      </c>
      <c r="AM495" s="35">
        <f>G495+W495-K495-S495</f>
        <v>5796.3640399999995</v>
      </c>
      <c r="AN495" s="35">
        <f t="shared" si="92"/>
        <v>5796.3640399999995</v>
      </c>
      <c r="AO495" s="12">
        <f t="shared" si="93"/>
        <v>0</v>
      </c>
      <c r="AQ495" s="9"/>
    </row>
    <row r="496" spans="1:43" ht="71.25" x14ac:dyDescent="0.2">
      <c r="A496" s="26"/>
      <c r="B496" s="38" t="s">
        <v>153</v>
      </c>
      <c r="C496" s="39">
        <f>C497</f>
        <v>1098698.7541500002</v>
      </c>
      <c r="D496" s="39">
        <f t="shared" si="90"/>
        <v>58811.087140000003</v>
      </c>
      <c r="E496" s="39">
        <f t="shared" si="90"/>
        <v>41764.400000000001</v>
      </c>
      <c r="F496" s="39">
        <f>F497</f>
        <v>41764.440049999997</v>
      </c>
      <c r="G496" s="39">
        <f t="shared" si="90"/>
        <v>4.0050000000000002E-2</v>
      </c>
      <c r="H496" s="39">
        <f t="shared" si="90"/>
        <v>0</v>
      </c>
      <c r="I496" s="39">
        <f t="shared" si="90"/>
        <v>4.0050000000000002E-2</v>
      </c>
      <c r="J496" s="39">
        <f t="shared" si="90"/>
        <v>0</v>
      </c>
      <c r="K496" s="39">
        <f t="shared" si="90"/>
        <v>0</v>
      </c>
      <c r="L496" s="39">
        <f t="shared" si="90"/>
        <v>0</v>
      </c>
      <c r="M496" s="39">
        <f t="shared" si="90"/>
        <v>0</v>
      </c>
      <c r="N496" s="39">
        <f t="shared" si="90"/>
        <v>0</v>
      </c>
      <c r="O496" s="39">
        <f t="shared" si="90"/>
        <v>469947.40000000014</v>
      </c>
      <c r="P496" s="39">
        <f t="shared" si="90"/>
        <v>150000</v>
      </c>
      <c r="Q496" s="39">
        <f t="shared" si="90"/>
        <v>319947.40000000014</v>
      </c>
      <c r="R496" s="39">
        <f t="shared" si="90"/>
        <v>0</v>
      </c>
      <c r="S496" s="39">
        <f t="shared" si="90"/>
        <v>983.99132000000009</v>
      </c>
      <c r="T496" s="39">
        <f t="shared" si="91"/>
        <v>0</v>
      </c>
      <c r="U496" s="39">
        <f t="shared" si="91"/>
        <v>983.99132000000009</v>
      </c>
      <c r="V496" s="39">
        <f t="shared" si="91"/>
        <v>0</v>
      </c>
      <c r="W496" s="39">
        <f t="shared" si="91"/>
        <v>6780.31531</v>
      </c>
      <c r="X496" s="39">
        <f t="shared" si="91"/>
        <v>0</v>
      </c>
      <c r="Y496" s="39">
        <f t="shared" si="91"/>
        <v>6780.31531</v>
      </c>
      <c r="Z496" s="39">
        <f t="shared" si="91"/>
        <v>0</v>
      </c>
      <c r="AA496" s="39">
        <f t="shared" si="91"/>
        <v>5796.3640399999995</v>
      </c>
      <c r="AB496" s="39">
        <f t="shared" si="91"/>
        <v>0</v>
      </c>
      <c r="AC496" s="39">
        <f t="shared" si="91"/>
        <v>5796.3640399999995</v>
      </c>
      <c r="AD496" s="39">
        <f t="shared" si="91"/>
        <v>0</v>
      </c>
      <c r="AE496" s="39">
        <f t="shared" si="91"/>
        <v>0</v>
      </c>
      <c r="AF496" s="39">
        <f t="shared" si="91"/>
        <v>0</v>
      </c>
      <c r="AG496" s="39">
        <f t="shared" si="91"/>
        <v>0</v>
      </c>
      <c r="AH496" s="39">
        <f t="shared" si="91"/>
        <v>0</v>
      </c>
      <c r="AI496" s="39">
        <f t="shared" si="91"/>
        <v>0</v>
      </c>
      <c r="AJ496" s="39"/>
      <c r="AL496" s="12">
        <f>G496+W496-K496-S496-(AA496-AE496)</f>
        <v>0</v>
      </c>
      <c r="AM496" s="35">
        <f>G496+W496-K496-S496</f>
        <v>5796.3640399999995</v>
      </c>
      <c r="AN496" s="35">
        <f t="shared" si="92"/>
        <v>5796.3640399999995</v>
      </c>
      <c r="AO496" s="12">
        <f t="shared" si="93"/>
        <v>0</v>
      </c>
      <c r="AQ496" s="9"/>
    </row>
    <row r="497" spans="1:43" ht="87.75" customHeight="1" x14ac:dyDescent="0.2">
      <c r="A497" s="26"/>
      <c r="B497" s="38" t="s">
        <v>154</v>
      </c>
      <c r="C497" s="39">
        <f>C498+C503+C508+C513+C518+C523+C528+C533+C538+C543+C548+C553+C558+C563+C568+C573+C578+C583+C588+C593</f>
        <v>1098698.7541500002</v>
      </c>
      <c r="D497" s="39">
        <f t="shared" ref="D497:AI497" si="94">D498+D503+D508+D513+D518+D523+D528+D533+D538+D543+D548+D553+D558+D563+D568+D573+D578+D583+D588+D593</f>
        <v>58811.087140000003</v>
      </c>
      <c r="E497" s="39">
        <f t="shared" si="94"/>
        <v>41764.400000000001</v>
      </c>
      <c r="F497" s="39">
        <f t="shared" si="94"/>
        <v>41764.440049999997</v>
      </c>
      <c r="G497" s="39">
        <f t="shared" si="94"/>
        <v>4.0050000000000002E-2</v>
      </c>
      <c r="H497" s="39">
        <f t="shared" si="94"/>
        <v>0</v>
      </c>
      <c r="I497" s="39">
        <f t="shared" si="94"/>
        <v>4.0050000000000002E-2</v>
      </c>
      <c r="J497" s="39">
        <f t="shared" si="94"/>
        <v>0</v>
      </c>
      <c r="K497" s="39">
        <f t="shared" si="94"/>
        <v>0</v>
      </c>
      <c r="L497" s="39">
        <f t="shared" si="94"/>
        <v>0</v>
      </c>
      <c r="M497" s="39">
        <f t="shared" si="94"/>
        <v>0</v>
      </c>
      <c r="N497" s="39">
        <f t="shared" si="94"/>
        <v>0</v>
      </c>
      <c r="O497" s="39">
        <f t="shared" si="94"/>
        <v>469947.40000000014</v>
      </c>
      <c r="P497" s="39">
        <f t="shared" si="94"/>
        <v>150000</v>
      </c>
      <c r="Q497" s="39">
        <f t="shared" si="94"/>
        <v>319947.40000000014</v>
      </c>
      <c r="R497" s="39">
        <f t="shared" si="94"/>
        <v>0</v>
      </c>
      <c r="S497" s="39">
        <f t="shared" si="94"/>
        <v>983.99132000000009</v>
      </c>
      <c r="T497" s="39">
        <f t="shared" si="94"/>
        <v>0</v>
      </c>
      <c r="U497" s="39">
        <f t="shared" si="94"/>
        <v>983.99132000000009</v>
      </c>
      <c r="V497" s="39">
        <f t="shared" si="94"/>
        <v>0</v>
      </c>
      <c r="W497" s="39">
        <f t="shared" si="94"/>
        <v>6780.31531</v>
      </c>
      <c r="X497" s="39">
        <f t="shared" si="94"/>
        <v>0</v>
      </c>
      <c r="Y497" s="39">
        <f t="shared" si="94"/>
        <v>6780.31531</v>
      </c>
      <c r="Z497" s="39">
        <f t="shared" si="94"/>
        <v>0</v>
      </c>
      <c r="AA497" s="39">
        <f t="shared" si="94"/>
        <v>5796.3640399999995</v>
      </c>
      <c r="AB497" s="39">
        <f t="shared" si="94"/>
        <v>0</v>
      </c>
      <c r="AC497" s="39">
        <f t="shared" si="94"/>
        <v>5796.3640399999995</v>
      </c>
      <c r="AD497" s="39">
        <f t="shared" si="94"/>
        <v>0</v>
      </c>
      <c r="AE497" s="39">
        <f t="shared" si="94"/>
        <v>0</v>
      </c>
      <c r="AF497" s="39">
        <f t="shared" si="94"/>
        <v>0</v>
      </c>
      <c r="AG497" s="39">
        <f t="shared" si="94"/>
        <v>0</v>
      </c>
      <c r="AH497" s="39">
        <f t="shared" si="94"/>
        <v>0</v>
      </c>
      <c r="AI497" s="39">
        <f t="shared" si="94"/>
        <v>0</v>
      </c>
      <c r="AJ497" s="39"/>
      <c r="AL497" s="12">
        <f>G497+W497-K497-S497-(AA497-AE497)</f>
        <v>0</v>
      </c>
      <c r="AM497" s="35">
        <f>G497+W497-K497-S497</f>
        <v>5796.3640399999995</v>
      </c>
      <c r="AN497" s="35">
        <f t="shared" si="92"/>
        <v>5796.3640399999995</v>
      </c>
      <c r="AO497" s="12">
        <f t="shared" si="93"/>
        <v>0</v>
      </c>
      <c r="AQ497" s="9"/>
    </row>
    <row r="498" spans="1:43" ht="113.45" customHeight="1" x14ac:dyDescent="0.2">
      <c r="A498" s="56">
        <v>89</v>
      </c>
      <c r="B498" s="60" t="s">
        <v>155</v>
      </c>
      <c r="C498" s="42">
        <v>6004.1325200000001</v>
      </c>
      <c r="D498" s="42">
        <f>SUM(D499:D502)</f>
        <v>0</v>
      </c>
      <c r="E498" s="42">
        <v>0</v>
      </c>
      <c r="F498" s="42">
        <v>0</v>
      </c>
      <c r="G498" s="43">
        <f t="shared" ref="G498:G527" si="95">H498+I498+J498</f>
        <v>0</v>
      </c>
      <c r="H498" s="42"/>
      <c r="I498" s="42"/>
      <c r="J498" s="42"/>
      <c r="K498" s="43">
        <f>L498+M498+N498</f>
        <v>0</v>
      </c>
      <c r="L498" s="42"/>
      <c r="M498" s="42"/>
      <c r="N498" s="42"/>
      <c r="O498" s="43">
        <f t="shared" ref="O498:O527" si="96">P498+Q498+R498</f>
        <v>6650</v>
      </c>
      <c r="P498" s="42">
        <v>0</v>
      </c>
      <c r="Q498" s="42">
        <v>6650</v>
      </c>
      <c r="R498" s="42">
        <v>0</v>
      </c>
      <c r="S498" s="29">
        <f>T498+U498+V498</f>
        <v>0</v>
      </c>
      <c r="T498" s="28">
        <v>0</v>
      </c>
      <c r="U498" s="28">
        <v>0</v>
      </c>
      <c r="V498" s="28">
        <v>0</v>
      </c>
      <c r="W498" s="43">
        <f>X498+Y498+Z498</f>
        <v>5796.3239899999999</v>
      </c>
      <c r="X498" s="42">
        <v>0</v>
      </c>
      <c r="Y498" s="42">
        <v>5796.3239899999999</v>
      </c>
      <c r="Z498" s="42">
        <v>0</v>
      </c>
      <c r="AA498" s="29">
        <f t="shared" ref="AA498:AA527" si="97">AB498+AC498+AD498</f>
        <v>5796.3239899999999</v>
      </c>
      <c r="AB498" s="28">
        <f t="shared" ref="AB498:AD527" si="98">X498+H498-L498-(T498-AF498)</f>
        <v>0</v>
      </c>
      <c r="AC498" s="29">
        <f t="shared" si="98"/>
        <v>5796.3239899999999</v>
      </c>
      <c r="AD498" s="44">
        <f t="shared" si="98"/>
        <v>0</v>
      </c>
      <c r="AE498" s="43">
        <f t="shared" ref="AE498:AE527" si="99">AF498+AG498+AH498</f>
        <v>0</v>
      </c>
      <c r="AF498" s="54"/>
      <c r="AG498" s="46"/>
      <c r="AH498" s="55"/>
      <c r="AI498" s="46"/>
      <c r="AJ498" s="46"/>
      <c r="AL498" s="12">
        <f>G498+W498-K498-S498-(AA498-AE498)</f>
        <v>0</v>
      </c>
      <c r="AM498" s="35">
        <f>G498+W498-K498-S498</f>
        <v>5796.3239899999999</v>
      </c>
      <c r="AN498" s="35">
        <f t="shared" si="92"/>
        <v>5796.3239899999999</v>
      </c>
      <c r="AO498" s="12">
        <f t="shared" si="93"/>
        <v>0</v>
      </c>
      <c r="AQ498" s="9"/>
    </row>
    <row r="499" spans="1:43" ht="19.899999999999999" customHeight="1" x14ac:dyDescent="0.2">
      <c r="A499" s="56"/>
      <c r="B499" s="47" t="s">
        <v>41</v>
      </c>
      <c r="C499" s="48">
        <v>0</v>
      </c>
      <c r="D499" s="48">
        <f>C499</f>
        <v>0</v>
      </c>
      <c r="E499" s="48">
        <v>0</v>
      </c>
      <c r="F499" s="48">
        <v>0</v>
      </c>
      <c r="G499" s="49">
        <f t="shared" si="95"/>
        <v>0</v>
      </c>
      <c r="H499" s="48"/>
      <c r="I499" s="48">
        <f>F499-E499</f>
        <v>0</v>
      </c>
      <c r="J499" s="48"/>
      <c r="K499" s="49"/>
      <c r="L499" s="48"/>
      <c r="M499" s="48"/>
      <c r="N499" s="48"/>
      <c r="O499" s="49">
        <f t="shared" si="96"/>
        <v>0</v>
      </c>
      <c r="P499" s="48">
        <v>0</v>
      </c>
      <c r="Q499" s="48">
        <v>0</v>
      </c>
      <c r="R499" s="48">
        <v>0</v>
      </c>
      <c r="S499" s="49">
        <v>0</v>
      </c>
      <c r="T499" s="48"/>
      <c r="U499" s="48"/>
      <c r="V499" s="48"/>
      <c r="W499" s="49">
        <v>0</v>
      </c>
      <c r="X499" s="48"/>
      <c r="Y499" s="48"/>
      <c r="Z499" s="48"/>
      <c r="AA499" s="29">
        <f t="shared" si="97"/>
        <v>0</v>
      </c>
      <c r="AB499" s="48">
        <f t="shared" si="98"/>
        <v>0</v>
      </c>
      <c r="AC499" s="49">
        <f t="shared" si="98"/>
        <v>0</v>
      </c>
      <c r="AD499" s="50">
        <f t="shared" si="98"/>
        <v>0</v>
      </c>
      <c r="AE499" s="49">
        <f t="shared" si="99"/>
        <v>0</v>
      </c>
      <c r="AF499" s="48"/>
      <c r="AG499" s="49"/>
      <c r="AH499" s="50"/>
      <c r="AI499" s="49"/>
      <c r="AJ499" s="49"/>
      <c r="AM499" s="35"/>
      <c r="AN499" s="35"/>
      <c r="AO499" s="12"/>
      <c r="AQ499" s="9"/>
    </row>
    <row r="500" spans="1:43" ht="19.899999999999999" customHeight="1" x14ac:dyDescent="0.2">
      <c r="A500" s="56"/>
      <c r="B500" s="47" t="s">
        <v>42</v>
      </c>
      <c r="C500" s="48">
        <v>5559.0385399999996</v>
      </c>
      <c r="D500" s="48"/>
      <c r="E500" s="48">
        <v>0</v>
      </c>
      <c r="F500" s="48">
        <v>0</v>
      </c>
      <c r="G500" s="49">
        <f t="shared" si="95"/>
        <v>0</v>
      </c>
      <c r="H500" s="48"/>
      <c r="I500" s="48">
        <f>F500-E500</f>
        <v>0</v>
      </c>
      <c r="J500" s="48"/>
      <c r="K500" s="49"/>
      <c r="L500" s="48"/>
      <c r="M500" s="48"/>
      <c r="N500" s="48"/>
      <c r="O500" s="49">
        <f t="shared" si="96"/>
        <v>5559.0385399999996</v>
      </c>
      <c r="P500" s="48">
        <v>0</v>
      </c>
      <c r="Q500" s="48">
        <v>5559.0385399999996</v>
      </c>
      <c r="R500" s="48">
        <v>0</v>
      </c>
      <c r="S500" s="49">
        <v>0</v>
      </c>
      <c r="T500" s="48"/>
      <c r="U500" s="48"/>
      <c r="V500" s="48"/>
      <c r="W500" s="49">
        <v>5559.0385399999996</v>
      </c>
      <c r="X500" s="48"/>
      <c r="Y500" s="48">
        <v>5559.0385399999996</v>
      </c>
      <c r="Z500" s="48"/>
      <c r="AA500" s="29">
        <f t="shared" si="97"/>
        <v>5559.0385399999996</v>
      </c>
      <c r="AB500" s="48">
        <f t="shared" si="98"/>
        <v>0</v>
      </c>
      <c r="AC500" s="49">
        <f t="shared" si="98"/>
        <v>5559.0385399999996</v>
      </c>
      <c r="AD500" s="50">
        <f t="shared" si="98"/>
        <v>0</v>
      </c>
      <c r="AE500" s="49">
        <f t="shared" si="99"/>
        <v>0</v>
      </c>
      <c r="AF500" s="48"/>
      <c r="AG500" s="49"/>
      <c r="AH500" s="50"/>
      <c r="AI500" s="49"/>
      <c r="AJ500" s="49"/>
      <c r="AM500" s="35"/>
      <c r="AN500" s="35"/>
      <c r="AO500" s="12"/>
      <c r="AQ500" s="9"/>
    </row>
    <row r="501" spans="1:43" ht="19.899999999999999" customHeight="1" x14ac:dyDescent="0.2">
      <c r="A501" s="56"/>
      <c r="B501" s="47" t="s">
        <v>43</v>
      </c>
      <c r="C501" s="48">
        <v>0</v>
      </c>
      <c r="D501" s="48"/>
      <c r="E501" s="48">
        <v>0</v>
      </c>
      <c r="F501" s="48">
        <v>0</v>
      </c>
      <c r="G501" s="49">
        <f t="shared" si="95"/>
        <v>0</v>
      </c>
      <c r="H501" s="48"/>
      <c r="I501" s="48">
        <f>F501-E501</f>
        <v>0</v>
      </c>
      <c r="J501" s="48"/>
      <c r="K501" s="49"/>
      <c r="L501" s="48"/>
      <c r="M501" s="48"/>
      <c r="N501" s="48"/>
      <c r="O501" s="49">
        <f t="shared" si="96"/>
        <v>0</v>
      </c>
      <c r="P501" s="48">
        <v>0</v>
      </c>
      <c r="Q501" s="48">
        <v>0</v>
      </c>
      <c r="R501" s="48">
        <v>0</v>
      </c>
      <c r="S501" s="49">
        <v>0</v>
      </c>
      <c r="T501" s="48"/>
      <c r="U501" s="48"/>
      <c r="V501" s="48"/>
      <c r="W501" s="49">
        <v>0</v>
      </c>
      <c r="X501" s="48"/>
      <c r="Y501" s="48"/>
      <c r="Z501" s="48"/>
      <c r="AA501" s="29">
        <f t="shared" si="97"/>
        <v>0</v>
      </c>
      <c r="AB501" s="48">
        <f t="shared" si="98"/>
        <v>0</v>
      </c>
      <c r="AC501" s="49">
        <f t="shared" si="98"/>
        <v>0</v>
      </c>
      <c r="AD501" s="50">
        <f t="shared" si="98"/>
        <v>0</v>
      </c>
      <c r="AE501" s="49">
        <f t="shared" si="99"/>
        <v>0</v>
      </c>
      <c r="AF501" s="48"/>
      <c r="AG501" s="49"/>
      <c r="AH501" s="50"/>
      <c r="AI501" s="49"/>
      <c r="AJ501" s="49"/>
      <c r="AM501" s="35"/>
      <c r="AN501" s="35"/>
      <c r="AO501" s="12"/>
      <c r="AQ501" s="9"/>
    </row>
    <row r="502" spans="1:43" ht="19.899999999999999" customHeight="1" x14ac:dyDescent="0.2">
      <c r="A502" s="56"/>
      <c r="B502" s="47" t="s">
        <v>44</v>
      </c>
      <c r="C502" s="48">
        <v>445.09397999999999</v>
      </c>
      <c r="D502" s="48"/>
      <c r="E502" s="48">
        <v>0</v>
      </c>
      <c r="F502" s="48">
        <v>0</v>
      </c>
      <c r="G502" s="49">
        <f t="shared" si="95"/>
        <v>0</v>
      </c>
      <c r="H502" s="48"/>
      <c r="I502" s="48">
        <f>F502-E502</f>
        <v>0</v>
      </c>
      <c r="J502" s="48"/>
      <c r="K502" s="49"/>
      <c r="L502" s="48"/>
      <c r="M502" s="48"/>
      <c r="N502" s="48"/>
      <c r="O502" s="49">
        <f t="shared" si="96"/>
        <v>1090.96146</v>
      </c>
      <c r="P502" s="48">
        <v>0</v>
      </c>
      <c r="Q502" s="48">
        <v>1090.96146</v>
      </c>
      <c r="R502" s="48">
        <v>0</v>
      </c>
      <c r="S502" s="49">
        <f>T502+U502+V502</f>
        <v>0</v>
      </c>
      <c r="T502" s="48">
        <f>T498-SUM(T499:T501)</f>
        <v>0</v>
      </c>
      <c r="U502" s="48">
        <f>U498-SUM(U499:U501)</f>
        <v>0</v>
      </c>
      <c r="V502" s="48">
        <f>V498-SUM(V499:V501)</f>
        <v>0</v>
      </c>
      <c r="W502" s="49">
        <f>X502+Y502+Z502</f>
        <v>237.28545000000031</v>
      </c>
      <c r="X502" s="48">
        <f>X498-SUM(X499:X501)</f>
        <v>0</v>
      </c>
      <c r="Y502" s="48">
        <f>Y498-SUM(Y499:Y501)</f>
        <v>237.28545000000031</v>
      </c>
      <c r="Z502" s="48">
        <f>Z498-SUM(Z499:Z501)</f>
        <v>0</v>
      </c>
      <c r="AA502" s="29">
        <f t="shared" si="97"/>
        <v>237.28545000000031</v>
      </c>
      <c r="AB502" s="48">
        <f t="shared" si="98"/>
        <v>0</v>
      </c>
      <c r="AC502" s="49">
        <f t="shared" si="98"/>
        <v>237.28545000000031</v>
      </c>
      <c r="AD502" s="50">
        <f t="shared" si="98"/>
        <v>0</v>
      </c>
      <c r="AE502" s="49">
        <f t="shared" si="99"/>
        <v>0</v>
      </c>
      <c r="AF502" s="48"/>
      <c r="AG502" s="49"/>
      <c r="AH502" s="50"/>
      <c r="AI502" s="49"/>
      <c r="AJ502" s="49"/>
      <c r="AM502" s="35"/>
      <c r="AN502" s="35"/>
      <c r="AO502" s="12"/>
      <c r="AQ502" s="9"/>
    </row>
    <row r="503" spans="1:43" ht="94.9" customHeight="1" x14ac:dyDescent="0.2">
      <c r="A503" s="40">
        <v>90</v>
      </c>
      <c r="B503" s="62" t="s">
        <v>156</v>
      </c>
      <c r="C503" s="42">
        <v>6198.7169800000001</v>
      </c>
      <c r="D503" s="42">
        <f>SUM(D504:D507)</f>
        <v>0</v>
      </c>
      <c r="E503" s="42">
        <v>0</v>
      </c>
      <c r="F503" s="42">
        <v>0</v>
      </c>
      <c r="G503" s="43">
        <f t="shared" si="95"/>
        <v>0</v>
      </c>
      <c r="H503" s="42"/>
      <c r="I503" s="42"/>
      <c r="J503" s="42"/>
      <c r="K503" s="43">
        <f>L503+M503+N503</f>
        <v>0</v>
      </c>
      <c r="L503" s="42"/>
      <c r="M503" s="42"/>
      <c r="N503" s="42"/>
      <c r="O503" s="43">
        <f t="shared" si="96"/>
        <v>6650</v>
      </c>
      <c r="P503" s="42">
        <v>0</v>
      </c>
      <c r="Q503" s="28">
        <v>6650</v>
      </c>
      <c r="R503" s="42">
        <v>0</v>
      </c>
      <c r="S503" s="29">
        <f>T503+U503+V503</f>
        <v>0</v>
      </c>
      <c r="T503" s="28">
        <v>0</v>
      </c>
      <c r="U503" s="28">
        <v>0</v>
      </c>
      <c r="V503" s="28">
        <v>0</v>
      </c>
      <c r="W503" s="43">
        <f>X503+Y503+Z503</f>
        <v>0</v>
      </c>
      <c r="X503" s="42">
        <v>0</v>
      </c>
      <c r="Y503" s="42">
        <v>0</v>
      </c>
      <c r="Z503" s="42">
        <v>0</v>
      </c>
      <c r="AA503" s="29">
        <f t="shared" si="97"/>
        <v>0</v>
      </c>
      <c r="AB503" s="28">
        <f t="shared" si="98"/>
        <v>0</v>
      </c>
      <c r="AC503" s="29">
        <f t="shared" si="98"/>
        <v>0</v>
      </c>
      <c r="AD503" s="44">
        <f t="shared" si="98"/>
        <v>0</v>
      </c>
      <c r="AE503" s="43">
        <f t="shared" si="99"/>
        <v>0</v>
      </c>
      <c r="AF503" s="42"/>
      <c r="AG503" s="43"/>
      <c r="AH503" s="45"/>
      <c r="AI503" s="43"/>
      <c r="AJ503" s="46"/>
      <c r="AL503" s="12">
        <f>G503+W503-K503-S503-(AA503-AE503)</f>
        <v>0</v>
      </c>
      <c r="AM503" s="35">
        <f>G503+W503-K503-S503</f>
        <v>0</v>
      </c>
      <c r="AN503" s="35">
        <f t="shared" si="92"/>
        <v>0</v>
      </c>
      <c r="AO503" s="12">
        <f t="shared" si="93"/>
        <v>0</v>
      </c>
      <c r="AQ503" s="9"/>
    </row>
    <row r="504" spans="1:43" ht="19.899999999999999" customHeight="1" x14ac:dyDescent="0.2">
      <c r="A504" s="40"/>
      <c r="B504" s="47" t="s">
        <v>41</v>
      </c>
      <c r="C504" s="48">
        <v>0</v>
      </c>
      <c r="D504" s="48">
        <f>C504</f>
        <v>0</v>
      </c>
      <c r="E504" s="48">
        <v>0</v>
      </c>
      <c r="F504" s="48">
        <v>0</v>
      </c>
      <c r="G504" s="49">
        <f t="shared" si="95"/>
        <v>0</v>
      </c>
      <c r="H504" s="48"/>
      <c r="I504" s="48">
        <f>F504-E504</f>
        <v>0</v>
      </c>
      <c r="J504" s="48"/>
      <c r="K504" s="49"/>
      <c r="L504" s="48"/>
      <c r="M504" s="48"/>
      <c r="N504" s="48"/>
      <c r="O504" s="49">
        <f t="shared" si="96"/>
        <v>0</v>
      </c>
      <c r="P504" s="48">
        <v>0</v>
      </c>
      <c r="Q504" s="48">
        <v>0</v>
      </c>
      <c r="R504" s="48">
        <v>0</v>
      </c>
      <c r="S504" s="49">
        <v>0</v>
      </c>
      <c r="T504" s="48"/>
      <c r="U504" s="48"/>
      <c r="V504" s="48"/>
      <c r="W504" s="49">
        <v>0</v>
      </c>
      <c r="X504" s="48"/>
      <c r="Y504" s="48"/>
      <c r="Z504" s="48"/>
      <c r="AA504" s="29">
        <f t="shared" si="97"/>
        <v>0</v>
      </c>
      <c r="AB504" s="48">
        <f t="shared" si="98"/>
        <v>0</v>
      </c>
      <c r="AC504" s="49">
        <f t="shared" si="98"/>
        <v>0</v>
      </c>
      <c r="AD504" s="50">
        <f t="shared" si="98"/>
        <v>0</v>
      </c>
      <c r="AE504" s="49">
        <f t="shared" si="99"/>
        <v>0</v>
      </c>
      <c r="AF504" s="48"/>
      <c r="AG504" s="49"/>
      <c r="AH504" s="50"/>
      <c r="AI504" s="49"/>
      <c r="AJ504" s="49"/>
      <c r="AM504" s="35"/>
      <c r="AN504" s="35"/>
      <c r="AO504" s="12"/>
      <c r="AQ504" s="9"/>
    </row>
    <row r="505" spans="1:43" ht="19.899999999999999" customHeight="1" x14ac:dyDescent="0.2">
      <c r="A505" s="40"/>
      <c r="B505" s="47" t="s">
        <v>42</v>
      </c>
      <c r="C505" s="48">
        <v>5753.6229999999996</v>
      </c>
      <c r="D505" s="48"/>
      <c r="E505" s="48">
        <v>0</v>
      </c>
      <c r="F505" s="48">
        <v>0</v>
      </c>
      <c r="G505" s="49">
        <f t="shared" si="95"/>
        <v>0</v>
      </c>
      <c r="H505" s="48"/>
      <c r="I505" s="48">
        <f>F505-E505</f>
        <v>0</v>
      </c>
      <c r="J505" s="48"/>
      <c r="K505" s="49"/>
      <c r="L505" s="48"/>
      <c r="M505" s="48"/>
      <c r="N505" s="48"/>
      <c r="O505" s="49">
        <f t="shared" si="96"/>
        <v>5753.6229999999996</v>
      </c>
      <c r="P505" s="48">
        <v>0</v>
      </c>
      <c r="Q505" s="48">
        <v>5753.6229999999996</v>
      </c>
      <c r="R505" s="48">
        <v>0</v>
      </c>
      <c r="S505" s="49">
        <v>0</v>
      </c>
      <c r="T505" s="48"/>
      <c r="U505" s="48"/>
      <c r="V505" s="48"/>
      <c r="W505" s="49">
        <v>0</v>
      </c>
      <c r="X505" s="48"/>
      <c r="Y505" s="48"/>
      <c r="Z505" s="48"/>
      <c r="AA505" s="29">
        <f t="shared" si="97"/>
        <v>0</v>
      </c>
      <c r="AB505" s="48">
        <f t="shared" si="98"/>
        <v>0</v>
      </c>
      <c r="AC505" s="49">
        <f t="shared" si="98"/>
        <v>0</v>
      </c>
      <c r="AD505" s="50">
        <f t="shared" si="98"/>
        <v>0</v>
      </c>
      <c r="AE505" s="49">
        <f t="shared" si="99"/>
        <v>0</v>
      </c>
      <c r="AF505" s="48"/>
      <c r="AG505" s="49"/>
      <c r="AH505" s="50"/>
      <c r="AI505" s="49"/>
      <c r="AJ505" s="49"/>
      <c r="AM505" s="35"/>
      <c r="AN505" s="35"/>
      <c r="AO505" s="12"/>
      <c r="AQ505" s="9"/>
    </row>
    <row r="506" spans="1:43" ht="19.899999999999999" customHeight="1" x14ac:dyDescent="0.2">
      <c r="A506" s="40"/>
      <c r="B506" s="47" t="s">
        <v>43</v>
      </c>
      <c r="C506" s="48">
        <v>0</v>
      </c>
      <c r="D506" s="48"/>
      <c r="E506" s="48">
        <v>0</v>
      </c>
      <c r="F506" s="48">
        <v>0</v>
      </c>
      <c r="G506" s="49">
        <f t="shared" si="95"/>
        <v>0</v>
      </c>
      <c r="H506" s="48"/>
      <c r="I506" s="48">
        <f>F506-E506</f>
        <v>0</v>
      </c>
      <c r="J506" s="48"/>
      <c r="K506" s="49"/>
      <c r="L506" s="48"/>
      <c r="M506" s="48"/>
      <c r="N506" s="48"/>
      <c r="O506" s="49">
        <f t="shared" si="96"/>
        <v>0</v>
      </c>
      <c r="P506" s="48">
        <v>0</v>
      </c>
      <c r="Q506" s="48">
        <v>0</v>
      </c>
      <c r="R506" s="48">
        <v>0</v>
      </c>
      <c r="S506" s="49">
        <v>0</v>
      </c>
      <c r="T506" s="48"/>
      <c r="U506" s="48"/>
      <c r="V506" s="48"/>
      <c r="W506" s="49">
        <v>0</v>
      </c>
      <c r="X506" s="48"/>
      <c r="Y506" s="48"/>
      <c r="Z506" s="48"/>
      <c r="AA506" s="29">
        <f t="shared" si="97"/>
        <v>0</v>
      </c>
      <c r="AB506" s="48">
        <f t="shared" si="98"/>
        <v>0</v>
      </c>
      <c r="AC506" s="49">
        <f t="shared" si="98"/>
        <v>0</v>
      </c>
      <c r="AD506" s="50">
        <f t="shared" si="98"/>
        <v>0</v>
      </c>
      <c r="AE506" s="49">
        <f t="shared" si="99"/>
        <v>0</v>
      </c>
      <c r="AF506" s="48"/>
      <c r="AG506" s="49"/>
      <c r="AH506" s="50"/>
      <c r="AI506" s="49"/>
      <c r="AJ506" s="49"/>
      <c r="AM506" s="35"/>
      <c r="AN506" s="35"/>
      <c r="AO506" s="12"/>
      <c r="AQ506" s="9"/>
    </row>
    <row r="507" spans="1:43" ht="19.899999999999999" customHeight="1" x14ac:dyDescent="0.2">
      <c r="A507" s="40"/>
      <c r="B507" s="47" t="s">
        <v>44</v>
      </c>
      <c r="C507" s="48">
        <v>445.09397999999999</v>
      </c>
      <c r="D507" s="48"/>
      <c r="E507" s="48">
        <v>0</v>
      </c>
      <c r="F507" s="48">
        <v>0</v>
      </c>
      <c r="G507" s="49">
        <f t="shared" si="95"/>
        <v>0</v>
      </c>
      <c r="H507" s="48"/>
      <c r="I507" s="48">
        <f>F507-E507</f>
        <v>0</v>
      </c>
      <c r="J507" s="48"/>
      <c r="K507" s="49"/>
      <c r="L507" s="48"/>
      <c r="M507" s="48"/>
      <c r="N507" s="48"/>
      <c r="O507" s="49">
        <f t="shared" si="96"/>
        <v>896.37699999999984</v>
      </c>
      <c r="P507" s="48">
        <v>0</v>
      </c>
      <c r="Q507" s="48">
        <v>896.37699999999984</v>
      </c>
      <c r="R507" s="48">
        <v>0</v>
      </c>
      <c r="S507" s="49">
        <f>T507+U507+V507</f>
        <v>0</v>
      </c>
      <c r="T507" s="48">
        <f>T503-SUM(T504:T506)</f>
        <v>0</v>
      </c>
      <c r="U507" s="48">
        <f>U503-SUM(U504:U506)</f>
        <v>0</v>
      </c>
      <c r="V507" s="48">
        <f>V503-SUM(V504:V506)</f>
        <v>0</v>
      </c>
      <c r="W507" s="49">
        <f>X507+Y507+Z507</f>
        <v>0</v>
      </c>
      <c r="X507" s="48">
        <f>X503-SUM(X504:X506)</f>
        <v>0</v>
      </c>
      <c r="Y507" s="48">
        <f>Y503-SUM(Y504:Y506)</f>
        <v>0</v>
      </c>
      <c r="Z507" s="48">
        <f>Z503-SUM(Z504:Z506)</f>
        <v>0</v>
      </c>
      <c r="AA507" s="29">
        <f t="shared" si="97"/>
        <v>0</v>
      </c>
      <c r="AB507" s="48">
        <f t="shared" si="98"/>
        <v>0</v>
      </c>
      <c r="AC507" s="49">
        <f t="shared" si="98"/>
        <v>0</v>
      </c>
      <c r="AD507" s="50">
        <f t="shared" si="98"/>
        <v>0</v>
      </c>
      <c r="AE507" s="49">
        <f t="shared" si="99"/>
        <v>0</v>
      </c>
      <c r="AF507" s="48"/>
      <c r="AG507" s="49"/>
      <c r="AH507" s="50"/>
      <c r="AI507" s="49"/>
      <c r="AJ507" s="49"/>
      <c r="AM507" s="35"/>
      <c r="AN507" s="35"/>
      <c r="AO507" s="12"/>
      <c r="AQ507" s="9"/>
    </row>
    <row r="508" spans="1:43" ht="102.6" customHeight="1" x14ac:dyDescent="0.2">
      <c r="A508" s="40">
        <v>91</v>
      </c>
      <c r="B508" s="62" t="s">
        <v>157</v>
      </c>
      <c r="C508" s="42">
        <v>16250.000000000002</v>
      </c>
      <c r="D508" s="42">
        <f>SUM(D509:D512)</f>
        <v>2347.4340000000002</v>
      </c>
      <c r="E508" s="42">
        <v>0</v>
      </c>
      <c r="F508" s="42">
        <v>0</v>
      </c>
      <c r="G508" s="43">
        <f t="shared" si="95"/>
        <v>0</v>
      </c>
      <c r="H508" s="42"/>
      <c r="I508" s="42"/>
      <c r="J508" s="42"/>
      <c r="K508" s="43">
        <f>L508+M508+N508</f>
        <v>0</v>
      </c>
      <c r="L508" s="42"/>
      <c r="M508" s="42"/>
      <c r="N508" s="42"/>
      <c r="O508" s="43">
        <f t="shared" si="96"/>
        <v>2500</v>
      </c>
      <c r="P508" s="42">
        <v>0</v>
      </c>
      <c r="Q508" s="28">
        <v>2500</v>
      </c>
      <c r="R508" s="42">
        <v>0</v>
      </c>
      <c r="S508" s="29">
        <f>T508+U508+V508</f>
        <v>884.37400000000002</v>
      </c>
      <c r="T508" s="28">
        <v>0</v>
      </c>
      <c r="U508" s="28">
        <v>884.37400000000002</v>
      </c>
      <c r="V508" s="28">
        <v>0</v>
      </c>
      <c r="W508" s="43">
        <f>X508+Y508+Z508</f>
        <v>884.37400000000002</v>
      </c>
      <c r="X508" s="42">
        <v>0</v>
      </c>
      <c r="Y508" s="42">
        <v>884.37400000000002</v>
      </c>
      <c r="Z508" s="42">
        <v>0</v>
      </c>
      <c r="AA508" s="29">
        <f t="shared" si="97"/>
        <v>0</v>
      </c>
      <c r="AB508" s="28">
        <f t="shared" si="98"/>
        <v>0</v>
      </c>
      <c r="AC508" s="29">
        <f t="shared" si="98"/>
        <v>0</v>
      </c>
      <c r="AD508" s="44">
        <f t="shared" si="98"/>
        <v>0</v>
      </c>
      <c r="AE508" s="43">
        <f t="shared" si="99"/>
        <v>0</v>
      </c>
      <c r="AF508" s="42"/>
      <c r="AG508" s="43"/>
      <c r="AH508" s="45"/>
      <c r="AI508" s="43"/>
      <c r="AJ508" s="46"/>
      <c r="AL508" s="12">
        <f>G508+W508-K508-S508-(AA508-AE508)</f>
        <v>0</v>
      </c>
      <c r="AM508" s="35">
        <f>G508+W508-K508-S508</f>
        <v>0</v>
      </c>
      <c r="AN508" s="35">
        <f t="shared" si="92"/>
        <v>0</v>
      </c>
      <c r="AO508" s="12">
        <f t="shared" si="93"/>
        <v>0</v>
      </c>
      <c r="AQ508" s="9"/>
    </row>
    <row r="509" spans="1:43" ht="19.899999999999999" customHeight="1" x14ac:dyDescent="0.2">
      <c r="A509" s="40"/>
      <c r="B509" s="47" t="s">
        <v>41</v>
      </c>
      <c r="C509" s="48">
        <v>2347.4340000000002</v>
      </c>
      <c r="D509" s="48">
        <f>C509</f>
        <v>2347.4340000000002</v>
      </c>
      <c r="E509" s="48">
        <v>0</v>
      </c>
      <c r="F509" s="48">
        <v>0</v>
      </c>
      <c r="G509" s="49">
        <f t="shared" si="95"/>
        <v>0</v>
      </c>
      <c r="H509" s="48"/>
      <c r="I509" s="48">
        <f>F509-E509</f>
        <v>0</v>
      </c>
      <c r="J509" s="48"/>
      <c r="K509" s="49"/>
      <c r="L509" s="48"/>
      <c r="M509" s="48"/>
      <c r="N509" s="48"/>
      <c r="O509" s="49">
        <f t="shared" si="96"/>
        <v>2347.4340000000002</v>
      </c>
      <c r="P509" s="48">
        <v>0</v>
      </c>
      <c r="Q509" s="48">
        <v>2347.4340000000002</v>
      </c>
      <c r="R509" s="48">
        <v>0</v>
      </c>
      <c r="S509" s="49">
        <v>884.37400000000002</v>
      </c>
      <c r="T509" s="48"/>
      <c r="U509" s="48">
        <v>884.37400000000002</v>
      </c>
      <c r="V509" s="48"/>
      <c r="W509" s="49">
        <v>884.37400000000002</v>
      </c>
      <c r="X509" s="48"/>
      <c r="Y509" s="48">
        <v>884.37400000000002</v>
      </c>
      <c r="Z509" s="48"/>
      <c r="AA509" s="29">
        <f t="shared" si="97"/>
        <v>0</v>
      </c>
      <c r="AB509" s="48">
        <f t="shared" si="98"/>
        <v>0</v>
      </c>
      <c r="AC509" s="49">
        <f t="shared" si="98"/>
        <v>0</v>
      </c>
      <c r="AD509" s="50">
        <f t="shared" si="98"/>
        <v>0</v>
      </c>
      <c r="AE509" s="49">
        <f t="shared" si="99"/>
        <v>0</v>
      </c>
      <c r="AF509" s="48"/>
      <c r="AG509" s="49"/>
      <c r="AH509" s="50"/>
      <c r="AI509" s="49"/>
      <c r="AJ509" s="49"/>
      <c r="AM509" s="35"/>
      <c r="AN509" s="35"/>
      <c r="AO509" s="12"/>
      <c r="AQ509" s="9"/>
    </row>
    <row r="510" spans="1:43" ht="19.899999999999999" customHeight="1" x14ac:dyDescent="0.2">
      <c r="A510" s="40"/>
      <c r="B510" s="47" t="s">
        <v>42</v>
      </c>
      <c r="C510" s="48">
        <v>13185.38148</v>
      </c>
      <c r="D510" s="48"/>
      <c r="E510" s="48">
        <v>0</v>
      </c>
      <c r="F510" s="48">
        <v>0</v>
      </c>
      <c r="G510" s="49">
        <f t="shared" si="95"/>
        <v>0</v>
      </c>
      <c r="H510" s="48"/>
      <c r="I510" s="48">
        <f>F510-E510</f>
        <v>0</v>
      </c>
      <c r="J510" s="48"/>
      <c r="K510" s="49"/>
      <c r="L510" s="48"/>
      <c r="M510" s="48"/>
      <c r="N510" s="48"/>
      <c r="O510" s="49">
        <f t="shared" si="96"/>
        <v>0</v>
      </c>
      <c r="P510" s="48">
        <v>0</v>
      </c>
      <c r="Q510" s="48">
        <v>0</v>
      </c>
      <c r="R510" s="48">
        <v>0</v>
      </c>
      <c r="S510" s="49">
        <v>0</v>
      </c>
      <c r="T510" s="48"/>
      <c r="U510" s="48"/>
      <c r="V510" s="48"/>
      <c r="W510" s="49">
        <v>0</v>
      </c>
      <c r="X510" s="48"/>
      <c r="Y510" s="48"/>
      <c r="Z510" s="48"/>
      <c r="AA510" s="29">
        <f t="shared" si="97"/>
        <v>0</v>
      </c>
      <c r="AB510" s="48">
        <f t="shared" si="98"/>
        <v>0</v>
      </c>
      <c r="AC510" s="49">
        <f t="shared" si="98"/>
        <v>0</v>
      </c>
      <c r="AD510" s="50">
        <f t="shared" si="98"/>
        <v>0</v>
      </c>
      <c r="AE510" s="49">
        <f t="shared" si="99"/>
        <v>0</v>
      </c>
      <c r="AF510" s="48"/>
      <c r="AG510" s="49"/>
      <c r="AH510" s="50"/>
      <c r="AI510" s="49"/>
      <c r="AJ510" s="49"/>
      <c r="AM510" s="35"/>
      <c r="AN510" s="35"/>
      <c r="AO510" s="12"/>
      <c r="AQ510" s="9"/>
    </row>
    <row r="511" spans="1:43" ht="19.899999999999999" customHeight="1" x14ac:dyDescent="0.2">
      <c r="A511" s="40"/>
      <c r="B511" s="47" t="s">
        <v>43</v>
      </c>
      <c r="C511" s="48">
        <v>0</v>
      </c>
      <c r="D511" s="48"/>
      <c r="E511" s="48">
        <v>0</v>
      </c>
      <c r="F511" s="48">
        <v>0</v>
      </c>
      <c r="G511" s="49">
        <f t="shared" si="95"/>
        <v>0</v>
      </c>
      <c r="H511" s="48"/>
      <c r="I511" s="48">
        <f>F511-E511</f>
        <v>0</v>
      </c>
      <c r="J511" s="48"/>
      <c r="K511" s="49"/>
      <c r="L511" s="48"/>
      <c r="M511" s="48"/>
      <c r="N511" s="48"/>
      <c r="O511" s="49">
        <f t="shared" si="96"/>
        <v>0</v>
      </c>
      <c r="P511" s="48">
        <v>0</v>
      </c>
      <c r="Q511" s="48">
        <v>0</v>
      </c>
      <c r="R511" s="48">
        <v>0</v>
      </c>
      <c r="S511" s="49">
        <v>0</v>
      </c>
      <c r="T511" s="48"/>
      <c r="U511" s="48"/>
      <c r="V511" s="48"/>
      <c r="W511" s="49">
        <v>0</v>
      </c>
      <c r="X511" s="48"/>
      <c r="Y511" s="48"/>
      <c r="Z511" s="48"/>
      <c r="AA511" s="29">
        <f t="shared" si="97"/>
        <v>0</v>
      </c>
      <c r="AB511" s="48">
        <f t="shared" si="98"/>
        <v>0</v>
      </c>
      <c r="AC511" s="49">
        <f t="shared" si="98"/>
        <v>0</v>
      </c>
      <c r="AD511" s="50">
        <f t="shared" si="98"/>
        <v>0</v>
      </c>
      <c r="AE511" s="49">
        <f t="shared" si="99"/>
        <v>0</v>
      </c>
      <c r="AF511" s="48"/>
      <c r="AG511" s="49"/>
      <c r="AH511" s="50"/>
      <c r="AI511" s="49"/>
      <c r="AJ511" s="49"/>
      <c r="AM511" s="35"/>
      <c r="AN511" s="35"/>
      <c r="AO511" s="12"/>
      <c r="AQ511" s="9"/>
    </row>
    <row r="512" spans="1:43" ht="19.899999999999999" customHeight="1" x14ac:dyDescent="0.2">
      <c r="A512" s="40"/>
      <c r="B512" s="47" t="s">
        <v>44</v>
      </c>
      <c r="C512" s="48">
        <v>717.18452000000002</v>
      </c>
      <c r="D512" s="48"/>
      <c r="E512" s="48">
        <v>0</v>
      </c>
      <c r="F512" s="48">
        <v>0</v>
      </c>
      <c r="G512" s="49">
        <f t="shared" si="95"/>
        <v>0</v>
      </c>
      <c r="H512" s="48"/>
      <c r="I512" s="48">
        <f>F512-E512</f>
        <v>0</v>
      </c>
      <c r="J512" s="48"/>
      <c r="K512" s="49"/>
      <c r="L512" s="48"/>
      <c r="M512" s="48"/>
      <c r="N512" s="48"/>
      <c r="O512" s="49">
        <f t="shared" si="96"/>
        <v>152.56599999999969</v>
      </c>
      <c r="P512" s="48">
        <v>0</v>
      </c>
      <c r="Q512" s="48">
        <v>152.56599999999969</v>
      </c>
      <c r="R512" s="48">
        <v>0</v>
      </c>
      <c r="S512" s="49">
        <f>T512+U512+V512</f>
        <v>0</v>
      </c>
      <c r="T512" s="48">
        <f>T508-SUM(T509:T511)</f>
        <v>0</v>
      </c>
      <c r="U512" s="48">
        <f>U508-SUM(U509:U511)</f>
        <v>0</v>
      </c>
      <c r="V512" s="48">
        <f>V508-SUM(V509:V511)</f>
        <v>0</v>
      </c>
      <c r="W512" s="49">
        <f>X512+Y512+Z512</f>
        <v>0</v>
      </c>
      <c r="X512" s="48">
        <f>X508-SUM(X509:X511)</f>
        <v>0</v>
      </c>
      <c r="Y512" s="48">
        <f>Y508-SUM(Y509:Y511)</f>
        <v>0</v>
      </c>
      <c r="Z512" s="48">
        <f>Z508-SUM(Z509:Z511)</f>
        <v>0</v>
      </c>
      <c r="AA512" s="29">
        <f t="shared" si="97"/>
        <v>0</v>
      </c>
      <c r="AB512" s="48">
        <f t="shared" si="98"/>
        <v>0</v>
      </c>
      <c r="AC512" s="49">
        <f t="shared" si="98"/>
        <v>0</v>
      </c>
      <c r="AD512" s="50">
        <f t="shared" si="98"/>
        <v>0</v>
      </c>
      <c r="AE512" s="49">
        <f t="shared" si="99"/>
        <v>0</v>
      </c>
      <c r="AF512" s="48"/>
      <c r="AG512" s="49"/>
      <c r="AH512" s="50"/>
      <c r="AI512" s="49"/>
      <c r="AJ512" s="49"/>
      <c r="AM512" s="35"/>
      <c r="AN512" s="35"/>
      <c r="AO512" s="12"/>
      <c r="AQ512" s="9"/>
    </row>
    <row r="513" spans="1:43" ht="45.6" customHeight="1" x14ac:dyDescent="0.2">
      <c r="A513" s="56">
        <v>92</v>
      </c>
      <c r="B513" s="84" t="s">
        <v>158</v>
      </c>
      <c r="C513" s="42">
        <v>957240.8499700001</v>
      </c>
      <c r="D513" s="42">
        <f>SUM(D514:D517)</f>
        <v>41764.400000000001</v>
      </c>
      <c r="E513" s="42">
        <v>41764.400000000001</v>
      </c>
      <c r="F513" s="42">
        <v>41764.440049999997</v>
      </c>
      <c r="G513" s="43">
        <f t="shared" si="95"/>
        <v>4.0050000000000002E-2</v>
      </c>
      <c r="H513" s="42"/>
      <c r="I513" s="42">
        <v>4.0050000000000002E-2</v>
      </c>
      <c r="J513" s="42"/>
      <c r="K513" s="43">
        <f>L513+M513+N513</f>
        <v>0</v>
      </c>
      <c r="L513" s="42"/>
      <c r="M513" s="42"/>
      <c r="N513" s="42"/>
      <c r="O513" s="43">
        <f t="shared" si="96"/>
        <v>340000</v>
      </c>
      <c r="P513" s="28">
        <v>150000</v>
      </c>
      <c r="Q513" s="28">
        <v>190000</v>
      </c>
      <c r="R513" s="42">
        <v>0</v>
      </c>
      <c r="S513" s="29">
        <f>T513+U513+V513</f>
        <v>0</v>
      </c>
      <c r="T513" s="28">
        <v>0</v>
      </c>
      <c r="U513" s="28">
        <v>0</v>
      </c>
      <c r="V513" s="28">
        <v>0</v>
      </c>
      <c r="W513" s="43">
        <f>X513+Y513+Z513</f>
        <v>0</v>
      </c>
      <c r="X513" s="42">
        <v>0</v>
      </c>
      <c r="Y513" s="42">
        <v>0</v>
      </c>
      <c r="Z513" s="42">
        <v>0</v>
      </c>
      <c r="AA513" s="29">
        <f t="shared" si="97"/>
        <v>4.0050000000000002E-2</v>
      </c>
      <c r="AB513" s="28">
        <f t="shared" si="98"/>
        <v>0</v>
      </c>
      <c r="AC513" s="29">
        <f t="shared" si="98"/>
        <v>4.0050000000000002E-2</v>
      </c>
      <c r="AD513" s="44">
        <f t="shared" si="98"/>
        <v>0</v>
      </c>
      <c r="AE513" s="42">
        <f t="shared" si="99"/>
        <v>0</v>
      </c>
      <c r="AF513" s="42"/>
      <c r="AG513" s="43"/>
      <c r="AH513" s="45"/>
      <c r="AI513" s="43"/>
      <c r="AJ513" s="43"/>
      <c r="AM513" s="35"/>
      <c r="AN513" s="35"/>
      <c r="AO513" s="12"/>
      <c r="AQ513" s="9"/>
    </row>
    <row r="514" spans="1:43" ht="19.899999999999999" customHeight="1" x14ac:dyDescent="0.2">
      <c r="A514" s="56"/>
      <c r="B514" s="47" t="s">
        <v>41</v>
      </c>
      <c r="C514" s="48">
        <v>40220.767</v>
      </c>
      <c r="D514" s="48">
        <f>C514</f>
        <v>40220.767</v>
      </c>
      <c r="E514" s="48">
        <v>40220.767</v>
      </c>
      <c r="F514" s="48">
        <v>40220.767</v>
      </c>
      <c r="G514" s="49">
        <f t="shared" si="95"/>
        <v>0</v>
      </c>
      <c r="H514" s="48"/>
      <c r="I514" s="48">
        <f>F514-E514</f>
        <v>0</v>
      </c>
      <c r="J514" s="48"/>
      <c r="K514" s="49"/>
      <c r="L514" s="48"/>
      <c r="M514" s="48"/>
      <c r="N514" s="48"/>
      <c r="O514" s="49">
        <f t="shared" si="96"/>
        <v>0</v>
      </c>
      <c r="P514" s="48">
        <v>0</v>
      </c>
      <c r="Q514" s="48">
        <v>0</v>
      </c>
      <c r="R514" s="48">
        <v>0</v>
      </c>
      <c r="S514" s="49">
        <v>0</v>
      </c>
      <c r="T514" s="48"/>
      <c r="U514" s="48"/>
      <c r="V514" s="48"/>
      <c r="W514" s="49">
        <v>0</v>
      </c>
      <c r="X514" s="48"/>
      <c r="Y514" s="48"/>
      <c r="Z514" s="48"/>
      <c r="AA514" s="29">
        <f t="shared" si="97"/>
        <v>0</v>
      </c>
      <c r="AB514" s="48">
        <f t="shared" si="98"/>
        <v>0</v>
      </c>
      <c r="AC514" s="49">
        <f t="shared" si="98"/>
        <v>0</v>
      </c>
      <c r="AD514" s="50">
        <f t="shared" si="98"/>
        <v>0</v>
      </c>
      <c r="AE514" s="49">
        <f t="shared" si="99"/>
        <v>0</v>
      </c>
      <c r="AF514" s="48"/>
      <c r="AG514" s="49"/>
      <c r="AH514" s="50"/>
      <c r="AI514" s="49"/>
      <c r="AJ514" s="49"/>
      <c r="AM514" s="35"/>
      <c r="AN514" s="35"/>
      <c r="AO514" s="12"/>
      <c r="AQ514" s="9"/>
    </row>
    <row r="515" spans="1:43" ht="19.899999999999999" customHeight="1" x14ac:dyDescent="0.2">
      <c r="A515" s="56"/>
      <c r="B515" s="47" t="s">
        <v>42</v>
      </c>
      <c r="C515" s="48">
        <v>761379.33400000003</v>
      </c>
      <c r="D515" s="48"/>
      <c r="E515" s="48">
        <v>0</v>
      </c>
      <c r="F515" s="48">
        <v>0</v>
      </c>
      <c r="G515" s="49">
        <f t="shared" si="95"/>
        <v>0</v>
      </c>
      <c r="H515" s="48"/>
      <c r="I515" s="48">
        <f>F515-E515</f>
        <v>0</v>
      </c>
      <c r="J515" s="48"/>
      <c r="K515" s="49"/>
      <c r="L515" s="48"/>
      <c r="M515" s="48"/>
      <c r="N515" s="48"/>
      <c r="O515" s="49">
        <f t="shared" si="96"/>
        <v>308977.67599999998</v>
      </c>
      <c r="P515" s="48">
        <v>150000</v>
      </c>
      <c r="Q515" s="48">
        <v>158977.67600000001</v>
      </c>
      <c r="R515" s="48">
        <v>0</v>
      </c>
      <c r="S515" s="49">
        <v>0</v>
      </c>
      <c r="T515" s="48"/>
      <c r="U515" s="48"/>
      <c r="V515" s="48"/>
      <c r="W515" s="49">
        <v>0</v>
      </c>
      <c r="X515" s="48"/>
      <c r="Y515" s="48"/>
      <c r="Z515" s="48"/>
      <c r="AA515" s="29">
        <f t="shared" si="97"/>
        <v>0</v>
      </c>
      <c r="AB515" s="48">
        <f t="shared" si="98"/>
        <v>0</v>
      </c>
      <c r="AC515" s="49">
        <f t="shared" si="98"/>
        <v>0</v>
      </c>
      <c r="AD515" s="50">
        <f t="shared" si="98"/>
        <v>0</v>
      </c>
      <c r="AE515" s="49">
        <f t="shared" si="99"/>
        <v>0</v>
      </c>
      <c r="AF515" s="48"/>
      <c r="AG515" s="49"/>
      <c r="AH515" s="50"/>
      <c r="AI515" s="49"/>
      <c r="AJ515" s="49"/>
      <c r="AM515" s="35"/>
      <c r="AN515" s="35"/>
      <c r="AO515" s="12"/>
      <c r="AQ515" s="9"/>
    </row>
    <row r="516" spans="1:43" ht="19.899999999999999" customHeight="1" x14ac:dyDescent="0.2">
      <c r="A516" s="56"/>
      <c r="B516" s="47" t="s">
        <v>43</v>
      </c>
      <c r="C516" s="48">
        <v>27518.16</v>
      </c>
      <c r="D516" s="48"/>
      <c r="E516" s="48">
        <v>0</v>
      </c>
      <c r="F516" s="48">
        <v>0</v>
      </c>
      <c r="G516" s="49">
        <f t="shared" si="95"/>
        <v>0</v>
      </c>
      <c r="H516" s="48"/>
      <c r="I516" s="48">
        <f>F516-E516</f>
        <v>0</v>
      </c>
      <c r="J516" s="48"/>
      <c r="K516" s="49"/>
      <c r="L516" s="48"/>
      <c r="M516" s="48"/>
      <c r="N516" s="48"/>
      <c r="O516" s="49">
        <f t="shared" si="96"/>
        <v>0</v>
      </c>
      <c r="P516" s="48">
        <v>0</v>
      </c>
      <c r="Q516" s="48">
        <v>0</v>
      </c>
      <c r="R516" s="48">
        <v>0</v>
      </c>
      <c r="S516" s="49">
        <v>0</v>
      </c>
      <c r="T516" s="48"/>
      <c r="U516" s="48"/>
      <c r="V516" s="48"/>
      <c r="W516" s="49">
        <v>0</v>
      </c>
      <c r="X516" s="48"/>
      <c r="Y516" s="48"/>
      <c r="Z516" s="48"/>
      <c r="AA516" s="29">
        <f t="shared" si="97"/>
        <v>0</v>
      </c>
      <c r="AB516" s="48">
        <f t="shared" si="98"/>
        <v>0</v>
      </c>
      <c r="AC516" s="49">
        <f t="shared" si="98"/>
        <v>0</v>
      </c>
      <c r="AD516" s="50">
        <f t="shared" si="98"/>
        <v>0</v>
      </c>
      <c r="AE516" s="49">
        <f t="shared" si="99"/>
        <v>0</v>
      </c>
      <c r="AF516" s="48"/>
      <c r="AG516" s="49"/>
      <c r="AH516" s="50"/>
      <c r="AI516" s="49"/>
      <c r="AJ516" s="49"/>
      <c r="AM516" s="35"/>
      <c r="AN516" s="35"/>
      <c r="AO516" s="12"/>
      <c r="AQ516" s="9"/>
    </row>
    <row r="517" spans="1:43" ht="19.899999999999999" customHeight="1" x14ac:dyDescent="0.2">
      <c r="A517" s="56"/>
      <c r="B517" s="47" t="s">
        <v>44</v>
      </c>
      <c r="C517" s="48">
        <v>128122.58897000001</v>
      </c>
      <c r="D517" s="48">
        <v>1543.6330000000016</v>
      </c>
      <c r="E517" s="48">
        <v>1543.6330000000016</v>
      </c>
      <c r="F517" s="48">
        <v>1543.6730500000001</v>
      </c>
      <c r="G517" s="49">
        <f t="shared" si="95"/>
        <v>4.004999999847314E-2</v>
      </c>
      <c r="H517" s="48"/>
      <c r="I517" s="48">
        <f>F517-E517</f>
        <v>4.004999999847314E-2</v>
      </c>
      <c r="J517" s="48"/>
      <c r="K517" s="49"/>
      <c r="L517" s="48"/>
      <c r="M517" s="48"/>
      <c r="N517" s="48"/>
      <c r="O517" s="49">
        <f t="shared" si="96"/>
        <v>31022.323999999971</v>
      </c>
      <c r="P517" s="48">
        <v>0</v>
      </c>
      <c r="Q517" s="48">
        <v>31022.323999999971</v>
      </c>
      <c r="R517" s="48">
        <v>0</v>
      </c>
      <c r="S517" s="49">
        <f>T517+U517+V517</f>
        <v>0</v>
      </c>
      <c r="T517" s="48">
        <f>T513-SUM(T514:T516)</f>
        <v>0</v>
      </c>
      <c r="U517" s="48">
        <f>U513-SUM(U514:U516)</f>
        <v>0</v>
      </c>
      <c r="V517" s="48">
        <f>V513-SUM(V514:V516)</f>
        <v>0</v>
      </c>
      <c r="W517" s="49">
        <f>X517+Y517+Z517</f>
        <v>0</v>
      </c>
      <c r="X517" s="48">
        <f>X513-SUM(X514:X516)</f>
        <v>0</v>
      </c>
      <c r="Y517" s="48">
        <f>Y513-SUM(Y514:Y516)</f>
        <v>0</v>
      </c>
      <c r="Z517" s="48">
        <f>Z513-SUM(Z514:Z516)</f>
        <v>0</v>
      </c>
      <c r="AA517" s="29">
        <f t="shared" si="97"/>
        <v>4.004999999847314E-2</v>
      </c>
      <c r="AB517" s="48">
        <f t="shared" si="98"/>
        <v>0</v>
      </c>
      <c r="AC517" s="49">
        <f t="shared" si="98"/>
        <v>4.004999999847314E-2</v>
      </c>
      <c r="AD517" s="50">
        <f t="shared" si="98"/>
        <v>0</v>
      </c>
      <c r="AE517" s="49">
        <f t="shared" si="99"/>
        <v>0</v>
      </c>
      <c r="AF517" s="48"/>
      <c r="AG517" s="49"/>
      <c r="AH517" s="50"/>
      <c r="AI517" s="49"/>
      <c r="AJ517" s="49"/>
      <c r="AM517" s="35"/>
      <c r="AN517" s="35"/>
      <c r="AO517" s="12"/>
      <c r="AQ517" s="9"/>
    </row>
    <row r="518" spans="1:43" ht="43.9" customHeight="1" x14ac:dyDescent="0.2">
      <c r="A518" s="40">
        <v>93</v>
      </c>
      <c r="B518" s="62" t="s">
        <v>159</v>
      </c>
      <c r="C518" s="42">
        <v>5099.3754800000006</v>
      </c>
      <c r="D518" s="42">
        <f>SUM(D519:D522)</f>
        <v>5099.3754799999997</v>
      </c>
      <c r="E518" s="42">
        <v>0</v>
      </c>
      <c r="F518" s="42">
        <v>0</v>
      </c>
      <c r="G518" s="43">
        <f t="shared" si="95"/>
        <v>0</v>
      </c>
      <c r="H518" s="42"/>
      <c r="I518" s="42"/>
      <c r="J518" s="42"/>
      <c r="K518" s="43">
        <f>L518+M518+N518</f>
        <v>0</v>
      </c>
      <c r="L518" s="42"/>
      <c r="M518" s="42"/>
      <c r="N518" s="42"/>
      <c r="O518" s="43">
        <f t="shared" si="96"/>
        <v>6000</v>
      </c>
      <c r="P518" s="42">
        <v>0</v>
      </c>
      <c r="Q518" s="42">
        <v>6000</v>
      </c>
      <c r="R518" s="42">
        <v>0</v>
      </c>
      <c r="S518" s="29">
        <f>T518+U518+V518</f>
        <v>99.617320000000007</v>
      </c>
      <c r="T518" s="28">
        <v>0</v>
      </c>
      <c r="U518" s="28">
        <v>99.617320000000007</v>
      </c>
      <c r="V518" s="28">
        <v>0</v>
      </c>
      <c r="W518" s="43">
        <f>X518+Y518+Z518</f>
        <v>99.617320000000007</v>
      </c>
      <c r="X518" s="42">
        <v>0</v>
      </c>
      <c r="Y518" s="42">
        <v>99.617320000000007</v>
      </c>
      <c r="Z518" s="42">
        <v>0</v>
      </c>
      <c r="AA518" s="29">
        <f t="shared" si="97"/>
        <v>0</v>
      </c>
      <c r="AB518" s="28">
        <f t="shared" si="98"/>
        <v>0</v>
      </c>
      <c r="AC518" s="29">
        <f t="shared" si="98"/>
        <v>0</v>
      </c>
      <c r="AD518" s="44">
        <f t="shared" si="98"/>
        <v>0</v>
      </c>
      <c r="AE518" s="43">
        <f t="shared" si="99"/>
        <v>0</v>
      </c>
      <c r="AF518" s="42"/>
      <c r="AG518" s="43"/>
      <c r="AH518" s="45"/>
      <c r="AI518" s="43"/>
      <c r="AJ518" s="46"/>
      <c r="AM518" s="35"/>
      <c r="AN518" s="35"/>
      <c r="AO518" s="12"/>
      <c r="AQ518" s="9"/>
    </row>
    <row r="519" spans="1:43" ht="19.899999999999999" customHeight="1" x14ac:dyDescent="0.2">
      <c r="A519" s="40"/>
      <c r="B519" s="47" t="s">
        <v>41</v>
      </c>
      <c r="C519" s="48">
        <v>4814.96</v>
      </c>
      <c r="D519" s="48">
        <f>C519</f>
        <v>4814.96</v>
      </c>
      <c r="E519" s="48">
        <v>0</v>
      </c>
      <c r="F519" s="48">
        <v>0</v>
      </c>
      <c r="G519" s="49">
        <f t="shared" si="95"/>
        <v>0</v>
      </c>
      <c r="H519" s="48"/>
      <c r="I519" s="48">
        <f>F519-E519</f>
        <v>0</v>
      </c>
      <c r="J519" s="48"/>
      <c r="K519" s="49"/>
      <c r="L519" s="48"/>
      <c r="M519" s="48"/>
      <c r="N519" s="48"/>
      <c r="O519" s="49">
        <f t="shared" si="96"/>
        <v>4814.96</v>
      </c>
      <c r="P519" s="48">
        <v>0</v>
      </c>
      <c r="Q519" s="48">
        <v>4814.96</v>
      </c>
      <c r="R519" s="48">
        <v>0</v>
      </c>
      <c r="S519" s="49">
        <v>0</v>
      </c>
      <c r="T519" s="48"/>
      <c r="U519" s="48"/>
      <c r="V519" s="48"/>
      <c r="W519" s="49">
        <v>0</v>
      </c>
      <c r="X519" s="48"/>
      <c r="Y519" s="48"/>
      <c r="Z519" s="48"/>
      <c r="AA519" s="29">
        <f t="shared" si="97"/>
        <v>0</v>
      </c>
      <c r="AB519" s="48">
        <f t="shared" si="98"/>
        <v>0</v>
      </c>
      <c r="AC519" s="49">
        <f t="shared" si="98"/>
        <v>0</v>
      </c>
      <c r="AD519" s="50">
        <f t="shared" si="98"/>
        <v>0</v>
      </c>
      <c r="AE519" s="49">
        <f t="shared" si="99"/>
        <v>0</v>
      </c>
      <c r="AF519" s="48"/>
      <c r="AG519" s="49"/>
      <c r="AH519" s="50"/>
      <c r="AI519" s="49"/>
      <c r="AJ519" s="49"/>
      <c r="AM519" s="35"/>
      <c r="AN519" s="35"/>
      <c r="AO519" s="12"/>
      <c r="AQ519" s="9"/>
    </row>
    <row r="520" spans="1:43" ht="19.899999999999999" customHeight="1" x14ac:dyDescent="0.2">
      <c r="A520" s="40"/>
      <c r="B520" s="47" t="s">
        <v>42</v>
      </c>
      <c r="C520" s="48">
        <v>0</v>
      </c>
      <c r="D520" s="48"/>
      <c r="E520" s="48">
        <v>0</v>
      </c>
      <c r="F520" s="48">
        <v>0</v>
      </c>
      <c r="G520" s="49">
        <f t="shared" si="95"/>
        <v>0</v>
      </c>
      <c r="H520" s="48"/>
      <c r="I520" s="48">
        <f>F520-E520</f>
        <v>0</v>
      </c>
      <c r="J520" s="48"/>
      <c r="K520" s="49"/>
      <c r="L520" s="48"/>
      <c r="M520" s="48"/>
      <c r="N520" s="48"/>
      <c r="O520" s="49">
        <f t="shared" si="96"/>
        <v>0</v>
      </c>
      <c r="P520" s="48">
        <v>0</v>
      </c>
      <c r="Q520" s="48">
        <v>0</v>
      </c>
      <c r="R520" s="48">
        <v>0</v>
      </c>
      <c r="S520" s="49">
        <v>0</v>
      </c>
      <c r="T520" s="48"/>
      <c r="U520" s="48"/>
      <c r="V520" s="48"/>
      <c r="W520" s="49">
        <v>0</v>
      </c>
      <c r="X520" s="48"/>
      <c r="Y520" s="48"/>
      <c r="Z520" s="48"/>
      <c r="AA520" s="29">
        <f t="shared" si="97"/>
        <v>0</v>
      </c>
      <c r="AB520" s="48">
        <f t="shared" si="98"/>
        <v>0</v>
      </c>
      <c r="AC520" s="49">
        <f t="shared" si="98"/>
        <v>0</v>
      </c>
      <c r="AD520" s="50">
        <f t="shared" si="98"/>
        <v>0</v>
      </c>
      <c r="AE520" s="49">
        <f t="shared" si="99"/>
        <v>0</v>
      </c>
      <c r="AF520" s="48"/>
      <c r="AG520" s="49"/>
      <c r="AH520" s="50"/>
      <c r="AI520" s="49"/>
      <c r="AJ520" s="49"/>
      <c r="AM520" s="35"/>
      <c r="AN520" s="35"/>
      <c r="AO520" s="12"/>
      <c r="AQ520" s="9"/>
    </row>
    <row r="521" spans="1:43" ht="19.899999999999999" customHeight="1" x14ac:dyDescent="0.2">
      <c r="A521" s="40"/>
      <c r="B521" s="47" t="s">
        <v>43</v>
      </c>
      <c r="C521" s="48">
        <v>0</v>
      </c>
      <c r="D521" s="48"/>
      <c r="E521" s="48">
        <v>0</v>
      </c>
      <c r="F521" s="48">
        <v>0</v>
      </c>
      <c r="G521" s="49">
        <f t="shared" si="95"/>
        <v>0</v>
      </c>
      <c r="H521" s="48"/>
      <c r="I521" s="48">
        <f>F521-E521</f>
        <v>0</v>
      </c>
      <c r="J521" s="48"/>
      <c r="K521" s="49"/>
      <c r="L521" s="48"/>
      <c r="M521" s="48"/>
      <c r="N521" s="48"/>
      <c r="O521" s="49">
        <f t="shared" si="96"/>
        <v>0</v>
      </c>
      <c r="P521" s="48">
        <v>0</v>
      </c>
      <c r="Q521" s="48">
        <v>0</v>
      </c>
      <c r="R521" s="48">
        <v>0</v>
      </c>
      <c r="S521" s="49">
        <v>0</v>
      </c>
      <c r="T521" s="48"/>
      <c r="U521" s="48"/>
      <c r="V521" s="48"/>
      <c r="W521" s="49">
        <v>0</v>
      </c>
      <c r="X521" s="48"/>
      <c r="Y521" s="48"/>
      <c r="Z521" s="48"/>
      <c r="AA521" s="29">
        <f t="shared" si="97"/>
        <v>0</v>
      </c>
      <c r="AB521" s="48">
        <f t="shared" si="98"/>
        <v>0</v>
      </c>
      <c r="AC521" s="49">
        <f t="shared" si="98"/>
        <v>0</v>
      </c>
      <c r="AD521" s="50">
        <f t="shared" si="98"/>
        <v>0</v>
      </c>
      <c r="AE521" s="49">
        <f t="shared" si="99"/>
        <v>0</v>
      </c>
      <c r="AF521" s="48"/>
      <c r="AG521" s="49"/>
      <c r="AH521" s="50"/>
      <c r="AI521" s="49"/>
      <c r="AJ521" s="49"/>
      <c r="AM521" s="35"/>
      <c r="AN521" s="35"/>
      <c r="AO521" s="12"/>
      <c r="AQ521" s="9"/>
    </row>
    <row r="522" spans="1:43" ht="19.899999999999999" customHeight="1" x14ac:dyDescent="0.2">
      <c r="A522" s="40"/>
      <c r="B522" s="47" t="s">
        <v>44</v>
      </c>
      <c r="C522" s="48">
        <v>284.41548</v>
      </c>
      <c r="D522" s="48">
        <f>C522</f>
        <v>284.41548</v>
      </c>
      <c r="E522" s="48">
        <v>0</v>
      </c>
      <c r="F522" s="48">
        <v>0</v>
      </c>
      <c r="G522" s="49">
        <f t="shared" si="95"/>
        <v>0</v>
      </c>
      <c r="H522" s="48"/>
      <c r="I522" s="48">
        <f>F522-E522</f>
        <v>0</v>
      </c>
      <c r="J522" s="48"/>
      <c r="K522" s="49"/>
      <c r="L522" s="48"/>
      <c r="M522" s="48"/>
      <c r="N522" s="48"/>
      <c r="O522" s="49">
        <f t="shared" si="96"/>
        <v>1185.04</v>
      </c>
      <c r="P522" s="48">
        <v>0</v>
      </c>
      <c r="Q522" s="48">
        <v>1185.04</v>
      </c>
      <c r="R522" s="48">
        <v>0</v>
      </c>
      <c r="S522" s="49">
        <f>T522+U522+V522</f>
        <v>99.617320000000007</v>
      </c>
      <c r="T522" s="48">
        <f>T518-SUM(T519:T521)</f>
        <v>0</v>
      </c>
      <c r="U522" s="48">
        <f>U518-SUM(U519:U521)</f>
        <v>99.617320000000007</v>
      </c>
      <c r="V522" s="48">
        <f>V518-SUM(V519:V521)</f>
        <v>0</v>
      </c>
      <c r="W522" s="49">
        <f>X522+Y522+Z522</f>
        <v>99.617320000000007</v>
      </c>
      <c r="X522" s="48">
        <f>X518-SUM(X519:X521)</f>
        <v>0</v>
      </c>
      <c r="Y522" s="48">
        <f>Y518-SUM(Y519:Y521)</f>
        <v>99.617320000000007</v>
      </c>
      <c r="Z522" s="48">
        <f>Z518-SUM(Z519:Z521)</f>
        <v>0</v>
      </c>
      <c r="AA522" s="29">
        <f t="shared" si="97"/>
        <v>0</v>
      </c>
      <c r="AB522" s="48">
        <f t="shared" si="98"/>
        <v>0</v>
      </c>
      <c r="AC522" s="49">
        <f t="shared" si="98"/>
        <v>0</v>
      </c>
      <c r="AD522" s="50">
        <f t="shared" si="98"/>
        <v>0</v>
      </c>
      <c r="AE522" s="49">
        <f t="shared" si="99"/>
        <v>0</v>
      </c>
      <c r="AF522" s="48"/>
      <c r="AG522" s="49"/>
      <c r="AH522" s="50"/>
      <c r="AI522" s="49"/>
      <c r="AJ522" s="49"/>
      <c r="AM522" s="35"/>
      <c r="AN522" s="35"/>
      <c r="AO522" s="12"/>
      <c r="AQ522" s="9"/>
    </row>
    <row r="523" spans="1:43" ht="43.9" customHeight="1" x14ac:dyDescent="0.2">
      <c r="A523" s="40">
        <v>94</v>
      </c>
      <c r="B523" s="62" t="s">
        <v>160</v>
      </c>
      <c r="C523" s="42">
        <v>9599.8776600000001</v>
      </c>
      <c r="D523" s="42">
        <f>SUM(D524:D527)</f>
        <v>9599.8776600000001</v>
      </c>
      <c r="E523" s="42">
        <v>0</v>
      </c>
      <c r="F523" s="42">
        <v>0</v>
      </c>
      <c r="G523" s="43">
        <f t="shared" si="95"/>
        <v>0</v>
      </c>
      <c r="H523" s="42"/>
      <c r="I523" s="42"/>
      <c r="J523" s="42"/>
      <c r="K523" s="43">
        <f>L523+M523+N523</f>
        <v>0</v>
      </c>
      <c r="L523" s="42"/>
      <c r="M523" s="42"/>
      <c r="N523" s="42"/>
      <c r="O523" s="43">
        <f t="shared" si="96"/>
        <v>4000</v>
      </c>
      <c r="P523" s="42">
        <v>0</v>
      </c>
      <c r="Q523" s="42">
        <v>4000</v>
      </c>
      <c r="R523" s="42">
        <v>0</v>
      </c>
      <c r="S523" s="29">
        <f>T523+U523+V523</f>
        <v>0</v>
      </c>
      <c r="T523" s="28">
        <v>0</v>
      </c>
      <c r="U523" s="28">
        <v>0</v>
      </c>
      <c r="V523" s="28">
        <v>0</v>
      </c>
      <c r="W523" s="43">
        <f>X523+Y523+Z523</f>
        <v>0</v>
      </c>
      <c r="X523" s="42">
        <v>0</v>
      </c>
      <c r="Y523" s="42">
        <v>0</v>
      </c>
      <c r="Z523" s="42">
        <v>0</v>
      </c>
      <c r="AA523" s="29">
        <f t="shared" si="97"/>
        <v>0</v>
      </c>
      <c r="AB523" s="28">
        <f t="shared" si="98"/>
        <v>0</v>
      </c>
      <c r="AC523" s="29">
        <f t="shared" si="98"/>
        <v>0</v>
      </c>
      <c r="AD523" s="44">
        <f t="shared" si="98"/>
        <v>0</v>
      </c>
      <c r="AE523" s="43">
        <f t="shared" si="99"/>
        <v>0</v>
      </c>
      <c r="AF523" s="42"/>
      <c r="AG523" s="43"/>
      <c r="AH523" s="45"/>
      <c r="AI523" s="43"/>
      <c r="AJ523" s="46"/>
      <c r="AM523" s="35"/>
      <c r="AN523" s="35"/>
      <c r="AO523" s="12"/>
      <c r="AQ523" s="9"/>
    </row>
    <row r="524" spans="1:43" ht="19.899999999999999" customHeight="1" x14ac:dyDescent="0.2">
      <c r="A524" s="40"/>
      <c r="B524" s="47" t="s">
        <v>41</v>
      </c>
      <c r="C524" s="48">
        <v>9245.0525400000006</v>
      </c>
      <c r="D524" s="48">
        <f>C524</f>
        <v>9245.0525400000006</v>
      </c>
      <c r="E524" s="48">
        <v>0</v>
      </c>
      <c r="F524" s="48">
        <v>0</v>
      </c>
      <c r="G524" s="49">
        <f t="shared" si="95"/>
        <v>0</v>
      </c>
      <c r="H524" s="48"/>
      <c r="I524" s="48">
        <f>F524-E524</f>
        <v>0</v>
      </c>
      <c r="J524" s="48"/>
      <c r="K524" s="49"/>
      <c r="L524" s="48"/>
      <c r="M524" s="48"/>
      <c r="N524" s="48"/>
      <c r="O524" s="49">
        <f t="shared" si="96"/>
        <v>3848</v>
      </c>
      <c r="P524" s="48">
        <v>0</v>
      </c>
      <c r="Q524" s="48">
        <v>3848</v>
      </c>
      <c r="R524" s="48">
        <v>0</v>
      </c>
      <c r="S524" s="49">
        <v>0</v>
      </c>
      <c r="T524" s="48"/>
      <c r="U524" s="48"/>
      <c r="V524" s="48"/>
      <c r="W524" s="49">
        <v>0</v>
      </c>
      <c r="X524" s="48"/>
      <c r="Y524" s="48"/>
      <c r="Z524" s="48"/>
      <c r="AA524" s="29">
        <f t="shared" si="97"/>
        <v>0</v>
      </c>
      <c r="AB524" s="48">
        <f t="shared" si="98"/>
        <v>0</v>
      </c>
      <c r="AC524" s="49">
        <f t="shared" si="98"/>
        <v>0</v>
      </c>
      <c r="AD524" s="50">
        <f t="shared" si="98"/>
        <v>0</v>
      </c>
      <c r="AE524" s="49">
        <f t="shared" si="99"/>
        <v>0</v>
      </c>
      <c r="AF524" s="48"/>
      <c r="AG524" s="49"/>
      <c r="AH524" s="50"/>
      <c r="AI524" s="49"/>
      <c r="AJ524" s="49"/>
      <c r="AM524" s="35"/>
      <c r="AN524" s="35"/>
      <c r="AO524" s="12"/>
      <c r="AQ524" s="9"/>
    </row>
    <row r="525" spans="1:43" ht="19.899999999999999" customHeight="1" x14ac:dyDescent="0.2">
      <c r="A525" s="40"/>
      <c r="B525" s="47" t="s">
        <v>42</v>
      </c>
      <c r="C525" s="48">
        <v>0</v>
      </c>
      <c r="D525" s="48"/>
      <c r="E525" s="48">
        <v>0</v>
      </c>
      <c r="F525" s="48">
        <v>0</v>
      </c>
      <c r="G525" s="49">
        <f t="shared" si="95"/>
        <v>0</v>
      </c>
      <c r="H525" s="48"/>
      <c r="I525" s="48">
        <f>F525-E525</f>
        <v>0</v>
      </c>
      <c r="J525" s="48"/>
      <c r="K525" s="49"/>
      <c r="L525" s="48"/>
      <c r="M525" s="48"/>
      <c r="N525" s="48"/>
      <c r="O525" s="49">
        <f t="shared" si="96"/>
        <v>0</v>
      </c>
      <c r="P525" s="48">
        <v>0</v>
      </c>
      <c r="Q525" s="48">
        <v>0</v>
      </c>
      <c r="R525" s="48">
        <v>0</v>
      </c>
      <c r="S525" s="49">
        <v>0</v>
      </c>
      <c r="T525" s="48"/>
      <c r="U525" s="48"/>
      <c r="V525" s="48"/>
      <c r="W525" s="49">
        <v>0</v>
      </c>
      <c r="X525" s="48"/>
      <c r="Y525" s="48"/>
      <c r="Z525" s="48"/>
      <c r="AA525" s="29">
        <f t="shared" si="97"/>
        <v>0</v>
      </c>
      <c r="AB525" s="48">
        <f t="shared" si="98"/>
        <v>0</v>
      </c>
      <c r="AC525" s="49">
        <f t="shared" si="98"/>
        <v>0</v>
      </c>
      <c r="AD525" s="50">
        <f t="shared" si="98"/>
        <v>0</v>
      </c>
      <c r="AE525" s="49">
        <f t="shared" si="99"/>
        <v>0</v>
      </c>
      <c r="AF525" s="48"/>
      <c r="AG525" s="49"/>
      <c r="AH525" s="50"/>
      <c r="AI525" s="49"/>
      <c r="AJ525" s="49"/>
      <c r="AM525" s="35"/>
      <c r="AN525" s="35"/>
      <c r="AO525" s="12"/>
      <c r="AQ525" s="9"/>
    </row>
    <row r="526" spans="1:43" ht="19.899999999999999" customHeight="1" x14ac:dyDescent="0.2">
      <c r="A526" s="40"/>
      <c r="B526" s="47" t="s">
        <v>43</v>
      </c>
      <c r="C526" s="48">
        <v>0</v>
      </c>
      <c r="D526" s="48"/>
      <c r="E526" s="48">
        <v>0</v>
      </c>
      <c r="F526" s="48">
        <v>0</v>
      </c>
      <c r="G526" s="49">
        <f t="shared" si="95"/>
        <v>0</v>
      </c>
      <c r="H526" s="48"/>
      <c r="I526" s="48">
        <f>F526-E526</f>
        <v>0</v>
      </c>
      <c r="J526" s="48"/>
      <c r="K526" s="49"/>
      <c r="L526" s="48"/>
      <c r="M526" s="48"/>
      <c r="N526" s="48"/>
      <c r="O526" s="49">
        <f t="shared" si="96"/>
        <v>0</v>
      </c>
      <c r="P526" s="48">
        <v>0</v>
      </c>
      <c r="Q526" s="48">
        <v>0</v>
      </c>
      <c r="R526" s="48">
        <v>0</v>
      </c>
      <c r="S526" s="49">
        <v>0</v>
      </c>
      <c r="T526" s="48"/>
      <c r="U526" s="48"/>
      <c r="V526" s="48"/>
      <c r="W526" s="49">
        <v>0</v>
      </c>
      <c r="X526" s="48"/>
      <c r="Y526" s="48"/>
      <c r="Z526" s="48"/>
      <c r="AA526" s="29">
        <f t="shared" si="97"/>
        <v>0</v>
      </c>
      <c r="AB526" s="48">
        <f t="shared" si="98"/>
        <v>0</v>
      </c>
      <c r="AC526" s="49">
        <f t="shared" si="98"/>
        <v>0</v>
      </c>
      <c r="AD526" s="50">
        <f t="shared" si="98"/>
        <v>0</v>
      </c>
      <c r="AE526" s="49">
        <f t="shared" si="99"/>
        <v>0</v>
      </c>
      <c r="AF526" s="48"/>
      <c r="AG526" s="49"/>
      <c r="AH526" s="50"/>
      <c r="AI526" s="49"/>
      <c r="AJ526" s="49"/>
      <c r="AM526" s="35"/>
      <c r="AN526" s="35"/>
      <c r="AO526" s="12"/>
      <c r="AQ526" s="9"/>
    </row>
    <row r="527" spans="1:43" ht="19.899999999999999" customHeight="1" x14ac:dyDescent="0.2">
      <c r="A527" s="40"/>
      <c r="B527" s="47" t="s">
        <v>44</v>
      </c>
      <c r="C527" s="48">
        <v>354.82512000000003</v>
      </c>
      <c r="D527" s="48">
        <f>C527</f>
        <v>354.82512000000003</v>
      </c>
      <c r="E527" s="48">
        <v>0</v>
      </c>
      <c r="F527" s="48">
        <v>0</v>
      </c>
      <c r="G527" s="49">
        <f t="shared" si="95"/>
        <v>0</v>
      </c>
      <c r="H527" s="48"/>
      <c r="I527" s="48">
        <f>F527-E527</f>
        <v>0</v>
      </c>
      <c r="J527" s="48"/>
      <c r="K527" s="49"/>
      <c r="L527" s="48"/>
      <c r="M527" s="48"/>
      <c r="N527" s="48"/>
      <c r="O527" s="49">
        <f t="shared" si="96"/>
        <v>152</v>
      </c>
      <c r="P527" s="48">
        <v>0</v>
      </c>
      <c r="Q527" s="48">
        <v>152</v>
      </c>
      <c r="R527" s="48">
        <v>0</v>
      </c>
      <c r="S527" s="49">
        <f>T527+U527+V527</f>
        <v>0</v>
      </c>
      <c r="T527" s="48">
        <f>T523-SUM(T524:T526)</f>
        <v>0</v>
      </c>
      <c r="U527" s="48">
        <f>U523-SUM(U524:U526)</f>
        <v>0</v>
      </c>
      <c r="V527" s="48">
        <f>V523-SUM(V524:V526)</f>
        <v>0</v>
      </c>
      <c r="W527" s="49">
        <f>X527+Y527+Z527</f>
        <v>0</v>
      </c>
      <c r="X527" s="48">
        <f>X523-SUM(X524:X526)</f>
        <v>0</v>
      </c>
      <c r="Y527" s="48">
        <f>Y523-SUM(Y524:Y526)</f>
        <v>0</v>
      </c>
      <c r="Z527" s="48">
        <f>Z523-SUM(Z524:Z526)</f>
        <v>0</v>
      </c>
      <c r="AA527" s="29">
        <f t="shared" si="97"/>
        <v>0</v>
      </c>
      <c r="AB527" s="48">
        <f t="shared" si="98"/>
        <v>0</v>
      </c>
      <c r="AC527" s="49">
        <f t="shared" si="98"/>
        <v>0</v>
      </c>
      <c r="AD527" s="50">
        <f t="shared" si="98"/>
        <v>0</v>
      </c>
      <c r="AE527" s="49">
        <f t="shared" si="99"/>
        <v>0</v>
      </c>
      <c r="AF527" s="48"/>
      <c r="AG527" s="49"/>
      <c r="AH527" s="50"/>
      <c r="AI527" s="49"/>
      <c r="AJ527" s="49"/>
      <c r="AM527" s="35"/>
      <c r="AN527" s="35"/>
      <c r="AO527" s="12"/>
      <c r="AQ527" s="9"/>
    </row>
    <row r="528" spans="1:43" ht="57.6" hidden="1" customHeight="1" x14ac:dyDescent="0.2">
      <c r="A528" s="40"/>
      <c r="B528" s="62"/>
      <c r="C528" s="42"/>
      <c r="D528" s="42"/>
      <c r="E528" s="42"/>
      <c r="F528" s="42"/>
      <c r="G528" s="43"/>
      <c r="H528" s="42"/>
      <c r="I528" s="42"/>
      <c r="J528" s="42"/>
      <c r="K528" s="43"/>
      <c r="L528" s="42"/>
      <c r="M528" s="42"/>
      <c r="N528" s="42"/>
      <c r="O528" s="43"/>
      <c r="P528" s="42"/>
      <c r="Q528" s="42"/>
      <c r="R528" s="42"/>
      <c r="S528" s="29"/>
      <c r="T528" s="28"/>
      <c r="U528" s="28"/>
      <c r="V528" s="28"/>
      <c r="W528" s="43"/>
      <c r="X528" s="42"/>
      <c r="Y528" s="42"/>
      <c r="Z528" s="42"/>
      <c r="AA528" s="29"/>
      <c r="AB528" s="28"/>
      <c r="AC528" s="29"/>
      <c r="AD528" s="44"/>
      <c r="AE528" s="43"/>
      <c r="AF528" s="42"/>
      <c r="AG528" s="43"/>
      <c r="AH528" s="55"/>
      <c r="AI528" s="46"/>
      <c r="AJ528" s="46"/>
      <c r="AM528" s="35"/>
      <c r="AN528" s="35"/>
      <c r="AO528" s="12"/>
      <c r="AQ528" s="9"/>
    </row>
    <row r="529" spans="1:43" ht="19.899999999999999" hidden="1" customHeight="1" x14ac:dyDescent="0.2">
      <c r="A529" s="40"/>
      <c r="B529" s="47"/>
      <c r="C529" s="48"/>
      <c r="D529" s="48"/>
      <c r="E529" s="48"/>
      <c r="F529" s="48"/>
      <c r="G529" s="49"/>
      <c r="H529" s="48"/>
      <c r="I529" s="48"/>
      <c r="J529" s="48"/>
      <c r="K529" s="49"/>
      <c r="L529" s="48"/>
      <c r="M529" s="48"/>
      <c r="N529" s="48"/>
      <c r="O529" s="49"/>
      <c r="P529" s="48"/>
      <c r="Q529" s="48"/>
      <c r="R529" s="48"/>
      <c r="S529" s="49"/>
      <c r="T529" s="48"/>
      <c r="U529" s="48"/>
      <c r="V529" s="48"/>
      <c r="W529" s="49"/>
      <c r="X529" s="48"/>
      <c r="Y529" s="48"/>
      <c r="Z529" s="48"/>
      <c r="AA529" s="29"/>
      <c r="AB529" s="48"/>
      <c r="AC529" s="49"/>
      <c r="AD529" s="50"/>
      <c r="AE529" s="49"/>
      <c r="AF529" s="48"/>
      <c r="AG529" s="49"/>
      <c r="AH529" s="50"/>
      <c r="AI529" s="49"/>
      <c r="AJ529" s="49"/>
      <c r="AM529" s="35"/>
      <c r="AN529" s="35"/>
      <c r="AO529" s="12"/>
      <c r="AQ529" s="9"/>
    </row>
    <row r="530" spans="1:43" ht="19.899999999999999" hidden="1" customHeight="1" x14ac:dyDescent="0.2">
      <c r="A530" s="40"/>
      <c r="B530" s="47"/>
      <c r="C530" s="48"/>
      <c r="D530" s="48"/>
      <c r="E530" s="48"/>
      <c r="F530" s="48"/>
      <c r="G530" s="49"/>
      <c r="H530" s="48"/>
      <c r="I530" s="48"/>
      <c r="J530" s="48"/>
      <c r="K530" s="49"/>
      <c r="L530" s="48"/>
      <c r="M530" s="48"/>
      <c r="N530" s="48"/>
      <c r="O530" s="49"/>
      <c r="P530" s="48"/>
      <c r="Q530" s="48"/>
      <c r="R530" s="48"/>
      <c r="S530" s="49"/>
      <c r="T530" s="48"/>
      <c r="U530" s="48"/>
      <c r="V530" s="48"/>
      <c r="W530" s="49"/>
      <c r="X530" s="48"/>
      <c r="Y530" s="48"/>
      <c r="Z530" s="48"/>
      <c r="AA530" s="29"/>
      <c r="AB530" s="48"/>
      <c r="AC530" s="49"/>
      <c r="AD530" s="50"/>
      <c r="AE530" s="49"/>
      <c r="AF530" s="48"/>
      <c r="AG530" s="49"/>
      <c r="AH530" s="50"/>
      <c r="AI530" s="49"/>
      <c r="AJ530" s="49"/>
      <c r="AM530" s="35"/>
      <c r="AN530" s="35"/>
      <c r="AO530" s="12"/>
      <c r="AQ530" s="9"/>
    </row>
    <row r="531" spans="1:43" ht="19.899999999999999" hidden="1" customHeight="1" x14ac:dyDescent="0.2">
      <c r="A531" s="40"/>
      <c r="B531" s="47"/>
      <c r="C531" s="48"/>
      <c r="D531" s="48"/>
      <c r="E531" s="48"/>
      <c r="F531" s="48"/>
      <c r="G531" s="49"/>
      <c r="H531" s="48"/>
      <c r="I531" s="48"/>
      <c r="J531" s="48"/>
      <c r="K531" s="49"/>
      <c r="L531" s="48"/>
      <c r="M531" s="48"/>
      <c r="N531" s="48"/>
      <c r="O531" s="49"/>
      <c r="P531" s="48"/>
      <c r="Q531" s="48"/>
      <c r="R531" s="48"/>
      <c r="S531" s="49"/>
      <c r="T531" s="48"/>
      <c r="U531" s="48"/>
      <c r="V531" s="48"/>
      <c r="W531" s="49"/>
      <c r="X531" s="48"/>
      <c r="Y531" s="48"/>
      <c r="Z531" s="48"/>
      <c r="AA531" s="29"/>
      <c r="AB531" s="48"/>
      <c r="AC531" s="49"/>
      <c r="AD531" s="50"/>
      <c r="AE531" s="49"/>
      <c r="AF531" s="48"/>
      <c r="AG531" s="49"/>
      <c r="AH531" s="50"/>
      <c r="AI531" s="49"/>
      <c r="AJ531" s="49"/>
      <c r="AM531" s="35"/>
      <c r="AN531" s="35"/>
      <c r="AO531" s="12"/>
      <c r="AQ531" s="9"/>
    </row>
    <row r="532" spans="1:43" ht="19.899999999999999" hidden="1" customHeight="1" x14ac:dyDescent="0.2">
      <c r="A532" s="40"/>
      <c r="B532" s="47"/>
      <c r="C532" s="48"/>
      <c r="D532" s="48"/>
      <c r="E532" s="48"/>
      <c r="F532" s="48"/>
      <c r="G532" s="49"/>
      <c r="H532" s="48"/>
      <c r="I532" s="48"/>
      <c r="J532" s="48"/>
      <c r="K532" s="49"/>
      <c r="L532" s="48"/>
      <c r="M532" s="48"/>
      <c r="N532" s="48"/>
      <c r="O532" s="49"/>
      <c r="P532" s="48"/>
      <c r="Q532" s="48"/>
      <c r="R532" s="48"/>
      <c r="S532" s="49"/>
      <c r="T532" s="48"/>
      <c r="U532" s="48"/>
      <c r="V532" s="48"/>
      <c r="W532" s="49"/>
      <c r="X532" s="48"/>
      <c r="Y532" s="48"/>
      <c r="Z532" s="48"/>
      <c r="AA532" s="29"/>
      <c r="AB532" s="48"/>
      <c r="AC532" s="49"/>
      <c r="AD532" s="50"/>
      <c r="AE532" s="49"/>
      <c r="AF532" s="48"/>
      <c r="AG532" s="49"/>
      <c r="AH532" s="50"/>
      <c r="AI532" s="49"/>
      <c r="AJ532" s="49"/>
      <c r="AM532" s="35"/>
      <c r="AN532" s="35"/>
      <c r="AO532" s="12"/>
      <c r="AQ532" s="9"/>
    </row>
    <row r="533" spans="1:43" ht="110.45" customHeight="1" x14ac:dyDescent="0.2">
      <c r="A533" s="40">
        <v>95</v>
      </c>
      <c r="B533" s="62" t="s">
        <v>161</v>
      </c>
      <c r="C533" s="42">
        <v>6179.838929999999</v>
      </c>
      <c r="D533" s="42">
        <f>SUM(D534:D537)</f>
        <v>0</v>
      </c>
      <c r="E533" s="42">
        <v>0</v>
      </c>
      <c r="F533" s="42">
        <v>0</v>
      </c>
      <c r="G533" s="43">
        <f>H533+I533+J533</f>
        <v>0</v>
      </c>
      <c r="H533" s="42"/>
      <c r="I533" s="42"/>
      <c r="J533" s="42"/>
      <c r="K533" s="43">
        <f>L533+M533+N533</f>
        <v>0</v>
      </c>
      <c r="L533" s="42"/>
      <c r="M533" s="42"/>
      <c r="N533" s="42"/>
      <c r="O533" s="43">
        <f>P533+Q533+R533</f>
        <v>6222.7</v>
      </c>
      <c r="P533" s="42">
        <v>0</v>
      </c>
      <c r="Q533" s="42">
        <v>6222.7</v>
      </c>
      <c r="R533" s="42">
        <v>0</v>
      </c>
      <c r="S533" s="29">
        <f>T533+U533+V533</f>
        <v>0</v>
      </c>
      <c r="T533" s="28">
        <v>0</v>
      </c>
      <c r="U533" s="28">
        <v>0</v>
      </c>
      <c r="V533" s="28">
        <v>0</v>
      </c>
      <c r="W533" s="43">
        <f>X533+Y533+Z533</f>
        <v>0</v>
      </c>
      <c r="X533" s="42">
        <v>0</v>
      </c>
      <c r="Y533" s="42">
        <v>0</v>
      </c>
      <c r="Z533" s="42">
        <v>0</v>
      </c>
      <c r="AA533" s="29">
        <f>AB533+AC533+AD533</f>
        <v>0</v>
      </c>
      <c r="AB533" s="28">
        <f t="shared" ref="AB533:AD548" si="100">X533+H533-L533-(T533-AF533)</f>
        <v>0</v>
      </c>
      <c r="AC533" s="29">
        <f t="shared" si="100"/>
        <v>0</v>
      </c>
      <c r="AD533" s="44">
        <f t="shared" si="100"/>
        <v>0</v>
      </c>
      <c r="AE533" s="43">
        <f>AF533+AG533+AH533</f>
        <v>0</v>
      </c>
      <c r="AF533" s="54"/>
      <c r="AG533" s="46"/>
      <c r="AH533" s="55"/>
      <c r="AI533" s="46"/>
      <c r="AJ533" s="46"/>
      <c r="AM533" s="35"/>
      <c r="AN533" s="35"/>
      <c r="AO533" s="12"/>
      <c r="AQ533" s="9"/>
    </row>
    <row r="534" spans="1:43" ht="19.899999999999999" customHeight="1" x14ac:dyDescent="0.2">
      <c r="A534" s="40"/>
      <c r="B534" s="47" t="s">
        <v>41</v>
      </c>
      <c r="C534" s="48">
        <v>0</v>
      </c>
      <c r="D534" s="48">
        <f>C534</f>
        <v>0</v>
      </c>
      <c r="E534" s="48">
        <v>0</v>
      </c>
      <c r="F534" s="48">
        <v>0</v>
      </c>
      <c r="G534" s="49">
        <f>H534+I534+J534</f>
        <v>0</v>
      </c>
      <c r="H534" s="48"/>
      <c r="I534" s="48">
        <f>F534-E534</f>
        <v>0</v>
      </c>
      <c r="J534" s="48"/>
      <c r="K534" s="49"/>
      <c r="L534" s="48"/>
      <c r="M534" s="48"/>
      <c r="N534" s="48"/>
      <c r="O534" s="49">
        <f>P534+Q534+R534</f>
        <v>0</v>
      </c>
      <c r="P534" s="48">
        <v>0</v>
      </c>
      <c r="Q534" s="48">
        <v>0</v>
      </c>
      <c r="R534" s="48">
        <v>0</v>
      </c>
      <c r="S534" s="49">
        <v>0</v>
      </c>
      <c r="T534" s="48"/>
      <c r="U534" s="48"/>
      <c r="V534" s="48"/>
      <c r="W534" s="49">
        <v>0</v>
      </c>
      <c r="X534" s="48"/>
      <c r="Y534" s="48"/>
      <c r="Z534" s="48"/>
      <c r="AA534" s="29">
        <f>AB534+AC534+AD534</f>
        <v>0</v>
      </c>
      <c r="AB534" s="48">
        <f t="shared" si="100"/>
        <v>0</v>
      </c>
      <c r="AC534" s="49">
        <f t="shared" si="100"/>
        <v>0</v>
      </c>
      <c r="AD534" s="50">
        <f t="shared" si="100"/>
        <v>0</v>
      </c>
      <c r="AE534" s="49">
        <f>AF534+AG534+AH534</f>
        <v>0</v>
      </c>
      <c r="AF534" s="48"/>
      <c r="AG534" s="49"/>
      <c r="AH534" s="50"/>
      <c r="AI534" s="49"/>
      <c r="AJ534" s="49"/>
      <c r="AM534" s="35"/>
      <c r="AN534" s="35"/>
      <c r="AO534" s="12"/>
      <c r="AQ534" s="9"/>
    </row>
    <row r="535" spans="1:43" ht="19.899999999999999" customHeight="1" x14ac:dyDescent="0.2">
      <c r="A535" s="40"/>
      <c r="B535" s="47" t="s">
        <v>42</v>
      </c>
      <c r="C535" s="48">
        <v>5731.8220000000001</v>
      </c>
      <c r="D535" s="48"/>
      <c r="E535" s="48">
        <v>0</v>
      </c>
      <c r="F535" s="48">
        <v>0</v>
      </c>
      <c r="G535" s="49">
        <f>H535+I535+J535</f>
        <v>0</v>
      </c>
      <c r="H535" s="48"/>
      <c r="I535" s="48">
        <f>F535-E535</f>
        <v>0</v>
      </c>
      <c r="J535" s="48"/>
      <c r="K535" s="49"/>
      <c r="L535" s="48"/>
      <c r="M535" s="48"/>
      <c r="N535" s="48"/>
      <c r="O535" s="49">
        <f>P535+Q535+R535</f>
        <v>5731.8220000000001</v>
      </c>
      <c r="P535" s="48">
        <v>0</v>
      </c>
      <c r="Q535" s="48">
        <v>5731.8220000000001</v>
      </c>
      <c r="R535" s="48">
        <v>0</v>
      </c>
      <c r="S535" s="49">
        <v>0</v>
      </c>
      <c r="T535" s="48"/>
      <c r="U535" s="48"/>
      <c r="V535" s="48"/>
      <c r="W535" s="49">
        <v>0</v>
      </c>
      <c r="X535" s="48"/>
      <c r="Y535" s="48"/>
      <c r="Z535" s="48"/>
      <c r="AA535" s="29">
        <f>AB535+AC535+AD535</f>
        <v>0</v>
      </c>
      <c r="AB535" s="48">
        <f t="shared" si="100"/>
        <v>0</v>
      </c>
      <c r="AC535" s="49">
        <f t="shared" si="100"/>
        <v>0</v>
      </c>
      <c r="AD535" s="50">
        <f t="shared" si="100"/>
        <v>0</v>
      </c>
      <c r="AE535" s="49">
        <f>AF535+AG535+AH535</f>
        <v>0</v>
      </c>
      <c r="AF535" s="48"/>
      <c r="AG535" s="49"/>
      <c r="AH535" s="50"/>
      <c r="AI535" s="49"/>
      <c r="AJ535" s="49"/>
      <c r="AM535" s="35"/>
      <c r="AN535" s="35"/>
      <c r="AO535" s="12"/>
      <c r="AQ535" s="9"/>
    </row>
    <row r="536" spans="1:43" ht="19.899999999999999" customHeight="1" x14ac:dyDescent="0.2">
      <c r="A536" s="40"/>
      <c r="B536" s="47" t="s">
        <v>43</v>
      </c>
      <c r="C536" s="48">
        <v>0</v>
      </c>
      <c r="D536" s="48"/>
      <c r="E536" s="48">
        <v>0</v>
      </c>
      <c r="F536" s="48">
        <v>0</v>
      </c>
      <c r="G536" s="49">
        <f>H536+I536+J536</f>
        <v>0</v>
      </c>
      <c r="H536" s="48"/>
      <c r="I536" s="48">
        <f>F536-E536</f>
        <v>0</v>
      </c>
      <c r="J536" s="48"/>
      <c r="K536" s="49"/>
      <c r="L536" s="48"/>
      <c r="M536" s="48"/>
      <c r="N536" s="48"/>
      <c r="O536" s="49">
        <f>P536+Q536+R536</f>
        <v>0</v>
      </c>
      <c r="P536" s="48">
        <v>0</v>
      </c>
      <c r="Q536" s="48">
        <v>0</v>
      </c>
      <c r="R536" s="48">
        <v>0</v>
      </c>
      <c r="S536" s="49">
        <v>0</v>
      </c>
      <c r="T536" s="48"/>
      <c r="U536" s="48"/>
      <c r="V536" s="48"/>
      <c r="W536" s="49">
        <v>0</v>
      </c>
      <c r="X536" s="48"/>
      <c r="Y536" s="48"/>
      <c r="Z536" s="48"/>
      <c r="AA536" s="29">
        <f>AB536+AC536+AD536</f>
        <v>0</v>
      </c>
      <c r="AB536" s="48">
        <f t="shared" si="100"/>
        <v>0</v>
      </c>
      <c r="AC536" s="49">
        <f t="shared" si="100"/>
        <v>0</v>
      </c>
      <c r="AD536" s="50">
        <f t="shared" si="100"/>
        <v>0</v>
      </c>
      <c r="AE536" s="49">
        <f>AF536+AG536+AH536</f>
        <v>0</v>
      </c>
      <c r="AF536" s="48"/>
      <c r="AG536" s="49"/>
      <c r="AH536" s="50"/>
      <c r="AI536" s="49"/>
      <c r="AJ536" s="49"/>
      <c r="AM536" s="35"/>
      <c r="AN536" s="35"/>
      <c r="AO536" s="12"/>
      <c r="AQ536" s="9"/>
    </row>
    <row r="537" spans="1:43" ht="19.899999999999999" customHeight="1" x14ac:dyDescent="0.2">
      <c r="A537" s="40"/>
      <c r="B537" s="47" t="s">
        <v>44</v>
      </c>
      <c r="C537" s="48">
        <v>448.01693</v>
      </c>
      <c r="D537" s="48"/>
      <c r="E537" s="48">
        <v>0</v>
      </c>
      <c r="F537" s="48">
        <v>0</v>
      </c>
      <c r="G537" s="49">
        <f>H537+I537+J537</f>
        <v>0</v>
      </c>
      <c r="H537" s="48"/>
      <c r="I537" s="48">
        <f>F537-E537</f>
        <v>0</v>
      </c>
      <c r="J537" s="48"/>
      <c r="K537" s="49"/>
      <c r="L537" s="48"/>
      <c r="M537" s="48"/>
      <c r="N537" s="48"/>
      <c r="O537" s="49">
        <f>P537+Q537+R537</f>
        <v>490.87800000000084</v>
      </c>
      <c r="P537" s="48">
        <v>0</v>
      </c>
      <c r="Q537" s="48">
        <v>490.87800000000084</v>
      </c>
      <c r="R537" s="48">
        <v>0</v>
      </c>
      <c r="S537" s="49">
        <f>T537+U537+V537</f>
        <v>0</v>
      </c>
      <c r="T537" s="48">
        <f>T533-SUM(T534:T536)</f>
        <v>0</v>
      </c>
      <c r="U537" s="48">
        <f>U533-SUM(U534:U536)</f>
        <v>0</v>
      </c>
      <c r="V537" s="48">
        <f>V533-SUM(V534:V536)</f>
        <v>0</v>
      </c>
      <c r="W537" s="49">
        <f>X537+Y537+Z537</f>
        <v>0</v>
      </c>
      <c r="X537" s="48">
        <f>X533-SUM(X534:X536)</f>
        <v>0</v>
      </c>
      <c r="Y537" s="48">
        <f>Y533-SUM(Y534:Y536)</f>
        <v>0</v>
      </c>
      <c r="Z537" s="48">
        <f>Z533-SUM(Z534:Z536)</f>
        <v>0</v>
      </c>
      <c r="AA537" s="29">
        <f>AB537+AC537+AD537</f>
        <v>0</v>
      </c>
      <c r="AB537" s="48">
        <f t="shared" si="100"/>
        <v>0</v>
      </c>
      <c r="AC537" s="49">
        <f t="shared" si="100"/>
        <v>0</v>
      </c>
      <c r="AD537" s="50">
        <f t="shared" si="100"/>
        <v>0</v>
      </c>
      <c r="AE537" s="49">
        <f>AF537+AG537+AH537</f>
        <v>0</v>
      </c>
      <c r="AF537" s="48"/>
      <c r="AG537" s="49"/>
      <c r="AH537" s="50"/>
      <c r="AI537" s="49"/>
      <c r="AJ537" s="49"/>
      <c r="AM537" s="35"/>
      <c r="AN537" s="35"/>
      <c r="AO537" s="12"/>
      <c r="AQ537" s="9"/>
    </row>
    <row r="538" spans="1:43" ht="111.6" customHeight="1" x14ac:dyDescent="0.2">
      <c r="A538" s="40">
        <v>96</v>
      </c>
      <c r="B538" s="62" t="s">
        <v>162</v>
      </c>
      <c r="C538" s="42">
        <v>6179.838929999999</v>
      </c>
      <c r="D538" s="42">
        <f>SUM(D539:D542)</f>
        <v>0</v>
      </c>
      <c r="E538" s="42">
        <v>0</v>
      </c>
      <c r="F538" s="42">
        <v>0</v>
      </c>
      <c r="G538" s="43">
        <f t="shared" ref="G538:G592" si="101">H538+I538+J538</f>
        <v>0</v>
      </c>
      <c r="H538" s="42"/>
      <c r="I538" s="42"/>
      <c r="J538" s="42"/>
      <c r="K538" s="43">
        <f>L538+M538+N538</f>
        <v>0</v>
      </c>
      <c r="L538" s="42"/>
      <c r="M538" s="42"/>
      <c r="N538" s="42"/>
      <c r="O538" s="43">
        <f t="shared" ref="O538:O592" si="102">P538+Q538+R538</f>
        <v>6222.7</v>
      </c>
      <c r="P538" s="42">
        <v>0</v>
      </c>
      <c r="Q538" s="42">
        <v>6222.7</v>
      </c>
      <c r="R538" s="42">
        <v>0</v>
      </c>
      <c r="S538" s="29">
        <f>T538+U538+V538</f>
        <v>0</v>
      </c>
      <c r="T538" s="28">
        <v>0</v>
      </c>
      <c r="U538" s="28">
        <v>0</v>
      </c>
      <c r="V538" s="28">
        <v>0</v>
      </c>
      <c r="W538" s="43">
        <f>X538+Y538+Z538</f>
        <v>0</v>
      </c>
      <c r="X538" s="42">
        <v>0</v>
      </c>
      <c r="Y538" s="42">
        <v>0</v>
      </c>
      <c r="Z538" s="42">
        <v>0</v>
      </c>
      <c r="AA538" s="29">
        <f t="shared" ref="AA538:AA592" si="103">AB538+AC538+AD538</f>
        <v>0</v>
      </c>
      <c r="AB538" s="28">
        <f t="shared" si="100"/>
        <v>0</v>
      </c>
      <c r="AC538" s="29">
        <f t="shared" si="100"/>
        <v>0</v>
      </c>
      <c r="AD538" s="44">
        <f t="shared" si="100"/>
        <v>0</v>
      </c>
      <c r="AE538" s="43">
        <f t="shared" ref="AE538:AE592" si="104">AF538+AG538+AH538</f>
        <v>0</v>
      </c>
      <c r="AF538" s="42"/>
      <c r="AG538" s="43"/>
      <c r="AH538" s="45"/>
      <c r="AI538" s="43"/>
      <c r="AJ538" s="46"/>
      <c r="AM538" s="35"/>
      <c r="AN538" s="35"/>
      <c r="AO538" s="12"/>
      <c r="AQ538" s="9"/>
    </row>
    <row r="539" spans="1:43" ht="19.899999999999999" customHeight="1" x14ac:dyDescent="0.2">
      <c r="A539" s="40"/>
      <c r="B539" s="47" t="s">
        <v>41</v>
      </c>
      <c r="C539" s="48">
        <v>0</v>
      </c>
      <c r="D539" s="48">
        <f>C539</f>
        <v>0</v>
      </c>
      <c r="E539" s="48">
        <v>0</v>
      </c>
      <c r="F539" s="48">
        <v>0</v>
      </c>
      <c r="G539" s="49">
        <f t="shared" si="101"/>
        <v>0</v>
      </c>
      <c r="H539" s="48"/>
      <c r="I539" s="48">
        <f>F539-E539</f>
        <v>0</v>
      </c>
      <c r="J539" s="48"/>
      <c r="K539" s="49"/>
      <c r="L539" s="48"/>
      <c r="M539" s="48"/>
      <c r="N539" s="48"/>
      <c r="O539" s="49">
        <f t="shared" si="102"/>
        <v>0</v>
      </c>
      <c r="P539" s="48">
        <v>0</v>
      </c>
      <c r="Q539" s="48">
        <v>0</v>
      </c>
      <c r="R539" s="48">
        <v>0</v>
      </c>
      <c r="S539" s="49">
        <v>0</v>
      </c>
      <c r="T539" s="48"/>
      <c r="U539" s="48"/>
      <c r="V539" s="48"/>
      <c r="W539" s="49">
        <v>0</v>
      </c>
      <c r="X539" s="48"/>
      <c r="Y539" s="48"/>
      <c r="Z539" s="48"/>
      <c r="AA539" s="29">
        <f t="shared" si="103"/>
        <v>0</v>
      </c>
      <c r="AB539" s="48">
        <f t="shared" si="100"/>
        <v>0</v>
      </c>
      <c r="AC539" s="49">
        <f t="shared" si="100"/>
        <v>0</v>
      </c>
      <c r="AD539" s="50">
        <f t="shared" si="100"/>
        <v>0</v>
      </c>
      <c r="AE539" s="49">
        <f t="shared" si="104"/>
        <v>0</v>
      </c>
      <c r="AF539" s="48"/>
      <c r="AG539" s="49"/>
      <c r="AH539" s="50"/>
      <c r="AI539" s="49"/>
      <c r="AJ539" s="49"/>
      <c r="AM539" s="35"/>
      <c r="AN539" s="35"/>
      <c r="AO539" s="12"/>
      <c r="AQ539" s="9"/>
    </row>
    <row r="540" spans="1:43" ht="19.899999999999999" customHeight="1" x14ac:dyDescent="0.2">
      <c r="A540" s="40"/>
      <c r="B540" s="47" t="s">
        <v>42</v>
      </c>
      <c r="C540" s="48">
        <v>5731.8220000000001</v>
      </c>
      <c r="D540" s="48"/>
      <c r="E540" s="48">
        <v>0</v>
      </c>
      <c r="F540" s="48">
        <v>0</v>
      </c>
      <c r="G540" s="49">
        <f t="shared" si="101"/>
        <v>0</v>
      </c>
      <c r="H540" s="48"/>
      <c r="I540" s="48">
        <f>F540-E540</f>
        <v>0</v>
      </c>
      <c r="J540" s="48"/>
      <c r="K540" s="49"/>
      <c r="L540" s="48"/>
      <c r="M540" s="48"/>
      <c r="N540" s="48"/>
      <c r="O540" s="49">
        <f t="shared" si="102"/>
        <v>5731.8220000000001</v>
      </c>
      <c r="P540" s="48">
        <v>0</v>
      </c>
      <c r="Q540" s="48">
        <v>5731.8220000000001</v>
      </c>
      <c r="R540" s="48">
        <v>0</v>
      </c>
      <c r="S540" s="49">
        <v>0</v>
      </c>
      <c r="T540" s="48"/>
      <c r="U540" s="48"/>
      <c r="V540" s="48"/>
      <c r="W540" s="49">
        <v>0</v>
      </c>
      <c r="X540" s="48"/>
      <c r="Y540" s="48"/>
      <c r="Z540" s="48"/>
      <c r="AA540" s="29">
        <f t="shared" si="103"/>
        <v>0</v>
      </c>
      <c r="AB540" s="48">
        <f t="shared" si="100"/>
        <v>0</v>
      </c>
      <c r="AC540" s="49">
        <f t="shared" si="100"/>
        <v>0</v>
      </c>
      <c r="AD540" s="50">
        <f t="shared" si="100"/>
        <v>0</v>
      </c>
      <c r="AE540" s="49">
        <f t="shared" si="104"/>
        <v>0</v>
      </c>
      <c r="AF540" s="48"/>
      <c r="AG540" s="49"/>
      <c r="AH540" s="50"/>
      <c r="AI540" s="49"/>
      <c r="AJ540" s="49"/>
      <c r="AM540" s="35"/>
      <c r="AN540" s="35"/>
      <c r="AO540" s="12"/>
      <c r="AQ540" s="9"/>
    </row>
    <row r="541" spans="1:43" ht="19.899999999999999" customHeight="1" x14ac:dyDescent="0.2">
      <c r="A541" s="40"/>
      <c r="B541" s="47" t="s">
        <v>43</v>
      </c>
      <c r="C541" s="48">
        <v>0</v>
      </c>
      <c r="D541" s="48"/>
      <c r="E541" s="48">
        <v>0</v>
      </c>
      <c r="F541" s="48">
        <v>0</v>
      </c>
      <c r="G541" s="49">
        <f t="shared" si="101"/>
        <v>0</v>
      </c>
      <c r="H541" s="48"/>
      <c r="I541" s="48">
        <f>F541-E541</f>
        <v>0</v>
      </c>
      <c r="J541" s="48"/>
      <c r="K541" s="49"/>
      <c r="L541" s="48"/>
      <c r="M541" s="48"/>
      <c r="N541" s="48"/>
      <c r="O541" s="49">
        <f t="shared" si="102"/>
        <v>0</v>
      </c>
      <c r="P541" s="48">
        <v>0</v>
      </c>
      <c r="Q541" s="48">
        <v>0</v>
      </c>
      <c r="R541" s="48">
        <v>0</v>
      </c>
      <c r="S541" s="49">
        <v>0</v>
      </c>
      <c r="T541" s="48"/>
      <c r="U541" s="48"/>
      <c r="V541" s="48"/>
      <c r="W541" s="49">
        <v>0</v>
      </c>
      <c r="X541" s="48"/>
      <c r="Y541" s="48"/>
      <c r="Z541" s="48"/>
      <c r="AA541" s="29">
        <f t="shared" si="103"/>
        <v>0</v>
      </c>
      <c r="AB541" s="48">
        <f t="shared" si="100"/>
        <v>0</v>
      </c>
      <c r="AC541" s="49">
        <f t="shared" si="100"/>
        <v>0</v>
      </c>
      <c r="AD541" s="50">
        <f t="shared" si="100"/>
        <v>0</v>
      </c>
      <c r="AE541" s="49">
        <f t="shared" si="104"/>
        <v>0</v>
      </c>
      <c r="AF541" s="48"/>
      <c r="AG541" s="49"/>
      <c r="AH541" s="50"/>
      <c r="AI541" s="49"/>
      <c r="AJ541" s="49"/>
      <c r="AM541" s="35"/>
      <c r="AN541" s="35"/>
      <c r="AO541" s="12"/>
      <c r="AQ541" s="9"/>
    </row>
    <row r="542" spans="1:43" ht="19.899999999999999" customHeight="1" x14ac:dyDescent="0.2">
      <c r="A542" s="40"/>
      <c r="B542" s="47" t="s">
        <v>44</v>
      </c>
      <c r="C542" s="48">
        <v>448.01693</v>
      </c>
      <c r="D542" s="48"/>
      <c r="E542" s="48">
        <v>0</v>
      </c>
      <c r="F542" s="48">
        <v>0</v>
      </c>
      <c r="G542" s="49">
        <f t="shared" si="101"/>
        <v>0</v>
      </c>
      <c r="H542" s="48"/>
      <c r="I542" s="48">
        <f>F542-E542</f>
        <v>0</v>
      </c>
      <c r="J542" s="48"/>
      <c r="K542" s="49"/>
      <c r="L542" s="48"/>
      <c r="M542" s="48"/>
      <c r="N542" s="48"/>
      <c r="O542" s="49">
        <f t="shared" si="102"/>
        <v>490.87799999999936</v>
      </c>
      <c r="P542" s="48">
        <v>0</v>
      </c>
      <c r="Q542" s="48">
        <v>490.87799999999936</v>
      </c>
      <c r="R542" s="48">
        <v>0</v>
      </c>
      <c r="S542" s="49">
        <f>T542+U542+V542</f>
        <v>0</v>
      </c>
      <c r="T542" s="48">
        <f>T538-SUM(T539:T541)</f>
        <v>0</v>
      </c>
      <c r="U542" s="48">
        <f>U538-SUM(U539:U541)</f>
        <v>0</v>
      </c>
      <c r="V542" s="48">
        <f>V538-SUM(V539:V541)</f>
        <v>0</v>
      </c>
      <c r="W542" s="49">
        <f>X542+Y542+Z542</f>
        <v>0</v>
      </c>
      <c r="X542" s="48">
        <f>X538-SUM(X539:X541)</f>
        <v>0</v>
      </c>
      <c r="Y542" s="48">
        <f>Y538-SUM(Y539:Y541)</f>
        <v>0</v>
      </c>
      <c r="Z542" s="48">
        <f>Z538-SUM(Z539:Z541)</f>
        <v>0</v>
      </c>
      <c r="AA542" s="29">
        <f t="shared" si="103"/>
        <v>0</v>
      </c>
      <c r="AB542" s="48">
        <f t="shared" si="100"/>
        <v>0</v>
      </c>
      <c r="AC542" s="49">
        <f t="shared" si="100"/>
        <v>0</v>
      </c>
      <c r="AD542" s="50">
        <f t="shared" si="100"/>
        <v>0</v>
      </c>
      <c r="AE542" s="49">
        <f t="shared" si="104"/>
        <v>0</v>
      </c>
      <c r="AF542" s="48"/>
      <c r="AG542" s="49"/>
      <c r="AH542" s="50"/>
      <c r="AI542" s="49"/>
      <c r="AJ542" s="49"/>
      <c r="AM542" s="35"/>
      <c r="AN542" s="35"/>
      <c r="AO542" s="12"/>
      <c r="AQ542" s="9"/>
    </row>
    <row r="543" spans="1:43" ht="99.6" customHeight="1" x14ac:dyDescent="0.2">
      <c r="A543" s="40">
        <v>97</v>
      </c>
      <c r="B543" s="62" t="s">
        <v>163</v>
      </c>
      <c r="C543" s="42">
        <v>6179.838929999999</v>
      </c>
      <c r="D543" s="42">
        <f>SUM(D544:D547)</f>
        <v>0</v>
      </c>
      <c r="E543" s="42">
        <v>0</v>
      </c>
      <c r="F543" s="42">
        <v>0</v>
      </c>
      <c r="G543" s="43">
        <f t="shared" si="101"/>
        <v>0</v>
      </c>
      <c r="H543" s="42"/>
      <c r="I543" s="42"/>
      <c r="J543" s="42"/>
      <c r="K543" s="43">
        <f>L543+M543+N543</f>
        <v>0</v>
      </c>
      <c r="L543" s="42"/>
      <c r="M543" s="42"/>
      <c r="N543" s="42"/>
      <c r="O543" s="43">
        <f t="shared" si="102"/>
        <v>6222.7</v>
      </c>
      <c r="P543" s="42">
        <v>0</v>
      </c>
      <c r="Q543" s="42">
        <v>6222.7</v>
      </c>
      <c r="R543" s="42">
        <v>0</v>
      </c>
      <c r="S543" s="29">
        <f>T543+U543+V543</f>
        <v>0</v>
      </c>
      <c r="T543" s="28">
        <v>0</v>
      </c>
      <c r="U543" s="28">
        <v>0</v>
      </c>
      <c r="V543" s="28">
        <v>0</v>
      </c>
      <c r="W543" s="43">
        <f>X543+Y543+Z543</f>
        <v>0</v>
      </c>
      <c r="X543" s="42">
        <v>0</v>
      </c>
      <c r="Y543" s="42">
        <v>0</v>
      </c>
      <c r="Z543" s="42">
        <v>0</v>
      </c>
      <c r="AA543" s="29">
        <f t="shared" si="103"/>
        <v>0</v>
      </c>
      <c r="AB543" s="28">
        <f t="shared" si="100"/>
        <v>0</v>
      </c>
      <c r="AC543" s="29">
        <f t="shared" si="100"/>
        <v>0</v>
      </c>
      <c r="AD543" s="44">
        <f t="shared" si="100"/>
        <v>0</v>
      </c>
      <c r="AE543" s="43">
        <f t="shared" si="104"/>
        <v>0</v>
      </c>
      <c r="AF543" s="42"/>
      <c r="AG543" s="43"/>
      <c r="AH543" s="45"/>
      <c r="AI543" s="43"/>
      <c r="AJ543" s="46"/>
      <c r="AM543" s="35"/>
      <c r="AN543" s="35"/>
      <c r="AO543" s="12"/>
      <c r="AQ543" s="9"/>
    </row>
    <row r="544" spans="1:43" ht="19.899999999999999" customHeight="1" x14ac:dyDescent="0.2">
      <c r="A544" s="40"/>
      <c r="B544" s="47" t="s">
        <v>41</v>
      </c>
      <c r="C544" s="48">
        <v>0</v>
      </c>
      <c r="D544" s="48">
        <f>C544</f>
        <v>0</v>
      </c>
      <c r="E544" s="48">
        <v>0</v>
      </c>
      <c r="F544" s="48">
        <v>0</v>
      </c>
      <c r="G544" s="49">
        <f t="shared" si="101"/>
        <v>0</v>
      </c>
      <c r="H544" s="48"/>
      <c r="I544" s="48">
        <f>F544-E544</f>
        <v>0</v>
      </c>
      <c r="J544" s="48"/>
      <c r="K544" s="49"/>
      <c r="L544" s="48"/>
      <c r="M544" s="48"/>
      <c r="N544" s="48"/>
      <c r="O544" s="49">
        <f t="shared" si="102"/>
        <v>0</v>
      </c>
      <c r="P544" s="48">
        <v>0</v>
      </c>
      <c r="Q544" s="48">
        <v>0</v>
      </c>
      <c r="R544" s="48">
        <v>0</v>
      </c>
      <c r="S544" s="49">
        <v>0</v>
      </c>
      <c r="T544" s="48"/>
      <c r="U544" s="48"/>
      <c r="V544" s="48"/>
      <c r="W544" s="49">
        <v>0</v>
      </c>
      <c r="X544" s="48"/>
      <c r="Y544" s="48"/>
      <c r="Z544" s="48"/>
      <c r="AA544" s="29">
        <f t="shared" si="103"/>
        <v>0</v>
      </c>
      <c r="AB544" s="48">
        <f t="shared" si="100"/>
        <v>0</v>
      </c>
      <c r="AC544" s="49">
        <f t="shared" si="100"/>
        <v>0</v>
      </c>
      <c r="AD544" s="50">
        <f t="shared" si="100"/>
        <v>0</v>
      </c>
      <c r="AE544" s="49">
        <f t="shared" si="104"/>
        <v>0</v>
      </c>
      <c r="AF544" s="48"/>
      <c r="AG544" s="49"/>
      <c r="AH544" s="50"/>
      <c r="AI544" s="49"/>
      <c r="AJ544" s="49"/>
      <c r="AM544" s="35"/>
      <c r="AN544" s="35"/>
      <c r="AO544" s="12"/>
      <c r="AQ544" s="9"/>
    </row>
    <row r="545" spans="1:43" ht="19.899999999999999" customHeight="1" x14ac:dyDescent="0.2">
      <c r="A545" s="40"/>
      <c r="B545" s="47" t="s">
        <v>42</v>
      </c>
      <c r="C545" s="48">
        <v>5731.8220000000001</v>
      </c>
      <c r="D545" s="48"/>
      <c r="E545" s="48">
        <v>0</v>
      </c>
      <c r="F545" s="48">
        <v>0</v>
      </c>
      <c r="G545" s="49">
        <f t="shared" si="101"/>
        <v>0</v>
      </c>
      <c r="H545" s="48"/>
      <c r="I545" s="48">
        <f>F545-E545</f>
        <v>0</v>
      </c>
      <c r="J545" s="48"/>
      <c r="K545" s="49"/>
      <c r="L545" s="48"/>
      <c r="M545" s="48"/>
      <c r="N545" s="48"/>
      <c r="O545" s="49">
        <f t="shared" si="102"/>
        <v>5731.8220000000001</v>
      </c>
      <c r="P545" s="48">
        <v>0</v>
      </c>
      <c r="Q545" s="48">
        <v>5731.8220000000001</v>
      </c>
      <c r="R545" s="48">
        <v>0</v>
      </c>
      <c r="S545" s="49">
        <v>0</v>
      </c>
      <c r="T545" s="48"/>
      <c r="U545" s="48"/>
      <c r="V545" s="48"/>
      <c r="W545" s="49">
        <v>0</v>
      </c>
      <c r="X545" s="48"/>
      <c r="Y545" s="48"/>
      <c r="Z545" s="48"/>
      <c r="AA545" s="29">
        <f t="shared" si="103"/>
        <v>0</v>
      </c>
      <c r="AB545" s="48">
        <f t="shared" si="100"/>
        <v>0</v>
      </c>
      <c r="AC545" s="49">
        <f t="shared" si="100"/>
        <v>0</v>
      </c>
      <c r="AD545" s="50">
        <f t="shared" si="100"/>
        <v>0</v>
      </c>
      <c r="AE545" s="49">
        <f t="shared" si="104"/>
        <v>0</v>
      </c>
      <c r="AF545" s="48"/>
      <c r="AG545" s="49"/>
      <c r="AH545" s="50"/>
      <c r="AI545" s="49"/>
      <c r="AJ545" s="49"/>
      <c r="AM545" s="35"/>
      <c r="AN545" s="35"/>
      <c r="AO545" s="12"/>
      <c r="AQ545" s="9"/>
    </row>
    <row r="546" spans="1:43" ht="19.899999999999999" customHeight="1" x14ac:dyDescent="0.2">
      <c r="A546" s="40"/>
      <c r="B546" s="47" t="s">
        <v>43</v>
      </c>
      <c r="C546" s="48">
        <v>0</v>
      </c>
      <c r="D546" s="48"/>
      <c r="E546" s="48">
        <v>0</v>
      </c>
      <c r="F546" s="48">
        <v>0</v>
      </c>
      <c r="G546" s="49">
        <f t="shared" si="101"/>
        <v>0</v>
      </c>
      <c r="H546" s="48"/>
      <c r="I546" s="48">
        <f>F546-E546</f>
        <v>0</v>
      </c>
      <c r="J546" s="48"/>
      <c r="K546" s="49"/>
      <c r="L546" s="48"/>
      <c r="M546" s="48"/>
      <c r="N546" s="48"/>
      <c r="O546" s="49">
        <f t="shared" si="102"/>
        <v>0</v>
      </c>
      <c r="P546" s="48">
        <v>0</v>
      </c>
      <c r="Q546" s="48">
        <v>0</v>
      </c>
      <c r="R546" s="48">
        <v>0</v>
      </c>
      <c r="S546" s="49">
        <v>0</v>
      </c>
      <c r="T546" s="48"/>
      <c r="U546" s="48"/>
      <c r="V546" s="48"/>
      <c r="W546" s="49">
        <v>0</v>
      </c>
      <c r="X546" s="48"/>
      <c r="Y546" s="48"/>
      <c r="Z546" s="48"/>
      <c r="AA546" s="29">
        <f t="shared" si="103"/>
        <v>0</v>
      </c>
      <c r="AB546" s="48">
        <f t="shared" si="100"/>
        <v>0</v>
      </c>
      <c r="AC546" s="49">
        <f t="shared" si="100"/>
        <v>0</v>
      </c>
      <c r="AD546" s="50">
        <f t="shared" si="100"/>
        <v>0</v>
      </c>
      <c r="AE546" s="49">
        <f t="shared" si="104"/>
        <v>0</v>
      </c>
      <c r="AF546" s="48"/>
      <c r="AG546" s="49"/>
      <c r="AH546" s="50"/>
      <c r="AI546" s="49"/>
      <c r="AJ546" s="49"/>
      <c r="AM546" s="35"/>
      <c r="AN546" s="35"/>
      <c r="AO546" s="12"/>
      <c r="AQ546" s="9"/>
    </row>
    <row r="547" spans="1:43" ht="19.899999999999999" customHeight="1" x14ac:dyDescent="0.2">
      <c r="A547" s="40"/>
      <c r="B547" s="47" t="s">
        <v>44</v>
      </c>
      <c r="C547" s="48">
        <v>448.01693</v>
      </c>
      <c r="D547" s="48"/>
      <c r="E547" s="48">
        <v>0</v>
      </c>
      <c r="F547" s="48">
        <v>0</v>
      </c>
      <c r="G547" s="49">
        <f t="shared" si="101"/>
        <v>0</v>
      </c>
      <c r="H547" s="48"/>
      <c r="I547" s="48">
        <f>F547-E547</f>
        <v>0</v>
      </c>
      <c r="J547" s="48"/>
      <c r="K547" s="49"/>
      <c r="L547" s="48"/>
      <c r="M547" s="48"/>
      <c r="N547" s="48"/>
      <c r="O547" s="49">
        <f t="shared" si="102"/>
        <v>490.87800000000084</v>
      </c>
      <c r="P547" s="48">
        <v>0</v>
      </c>
      <c r="Q547" s="48">
        <v>490.87800000000084</v>
      </c>
      <c r="R547" s="48">
        <v>0</v>
      </c>
      <c r="S547" s="49">
        <f>T547+U547+V547</f>
        <v>0</v>
      </c>
      <c r="T547" s="48">
        <f>T543-SUM(T544:T546)</f>
        <v>0</v>
      </c>
      <c r="U547" s="48">
        <f>U543-SUM(U544:U546)</f>
        <v>0</v>
      </c>
      <c r="V547" s="48">
        <f>V543-SUM(V544:V546)</f>
        <v>0</v>
      </c>
      <c r="W547" s="49">
        <f>X547+Y547+Z547</f>
        <v>0</v>
      </c>
      <c r="X547" s="48">
        <f>X543-SUM(X544:X546)</f>
        <v>0</v>
      </c>
      <c r="Y547" s="48">
        <f>Y543-SUM(Y544:Y546)</f>
        <v>0</v>
      </c>
      <c r="Z547" s="48">
        <f>Z543-SUM(Z544:Z546)</f>
        <v>0</v>
      </c>
      <c r="AA547" s="29">
        <f t="shared" si="103"/>
        <v>0</v>
      </c>
      <c r="AB547" s="48">
        <f t="shared" si="100"/>
        <v>0</v>
      </c>
      <c r="AC547" s="49">
        <f t="shared" si="100"/>
        <v>0</v>
      </c>
      <c r="AD547" s="50">
        <f t="shared" si="100"/>
        <v>0</v>
      </c>
      <c r="AE547" s="49">
        <f t="shared" si="104"/>
        <v>0</v>
      </c>
      <c r="AF547" s="48"/>
      <c r="AG547" s="49"/>
      <c r="AH547" s="50"/>
      <c r="AI547" s="49"/>
      <c r="AJ547" s="49"/>
      <c r="AM547" s="35"/>
      <c r="AN547" s="35"/>
      <c r="AO547" s="12"/>
      <c r="AQ547" s="9"/>
    </row>
    <row r="548" spans="1:43" ht="138" customHeight="1" x14ac:dyDescent="0.2">
      <c r="A548" s="40">
        <v>98</v>
      </c>
      <c r="B548" s="62" t="s">
        <v>164</v>
      </c>
      <c r="C548" s="42">
        <v>6179.838929999999</v>
      </c>
      <c r="D548" s="42">
        <f>SUM(D549:D552)</f>
        <v>0</v>
      </c>
      <c r="E548" s="42">
        <v>0</v>
      </c>
      <c r="F548" s="42">
        <v>0</v>
      </c>
      <c r="G548" s="43">
        <f t="shared" si="101"/>
        <v>0</v>
      </c>
      <c r="H548" s="42"/>
      <c r="I548" s="42"/>
      <c r="J548" s="42"/>
      <c r="K548" s="43">
        <f>L548+M548+N548</f>
        <v>0</v>
      </c>
      <c r="L548" s="42"/>
      <c r="M548" s="42"/>
      <c r="N548" s="42"/>
      <c r="O548" s="43">
        <f t="shared" si="102"/>
        <v>6222.7</v>
      </c>
      <c r="P548" s="42">
        <v>0</v>
      </c>
      <c r="Q548" s="42">
        <v>6222.7</v>
      </c>
      <c r="R548" s="42">
        <v>0</v>
      </c>
      <c r="S548" s="29">
        <f>T548+U548+V548</f>
        <v>0</v>
      </c>
      <c r="T548" s="28">
        <v>0</v>
      </c>
      <c r="U548" s="28">
        <v>0</v>
      </c>
      <c r="V548" s="28">
        <v>0</v>
      </c>
      <c r="W548" s="43">
        <f>X548+Y548+Z548</f>
        <v>0</v>
      </c>
      <c r="X548" s="42">
        <v>0</v>
      </c>
      <c r="Y548" s="42">
        <v>0</v>
      </c>
      <c r="Z548" s="42">
        <v>0</v>
      </c>
      <c r="AA548" s="29">
        <f t="shared" si="103"/>
        <v>0</v>
      </c>
      <c r="AB548" s="28">
        <f t="shared" si="100"/>
        <v>0</v>
      </c>
      <c r="AC548" s="29">
        <f t="shared" si="100"/>
        <v>0</v>
      </c>
      <c r="AD548" s="44">
        <f t="shared" si="100"/>
        <v>0</v>
      </c>
      <c r="AE548" s="43">
        <f t="shared" si="104"/>
        <v>0</v>
      </c>
      <c r="AF548" s="42"/>
      <c r="AG548" s="43"/>
      <c r="AH548" s="45"/>
      <c r="AI548" s="43"/>
      <c r="AJ548" s="46"/>
      <c r="AM548" s="35"/>
      <c r="AN548" s="35"/>
      <c r="AO548" s="12"/>
      <c r="AQ548" s="9"/>
    </row>
    <row r="549" spans="1:43" ht="19.899999999999999" customHeight="1" x14ac:dyDescent="0.2">
      <c r="A549" s="40"/>
      <c r="B549" s="47" t="s">
        <v>41</v>
      </c>
      <c r="C549" s="48">
        <v>0</v>
      </c>
      <c r="D549" s="48">
        <f>C549</f>
        <v>0</v>
      </c>
      <c r="E549" s="48">
        <v>0</v>
      </c>
      <c r="F549" s="48">
        <v>0</v>
      </c>
      <c r="G549" s="49">
        <f t="shared" si="101"/>
        <v>0</v>
      </c>
      <c r="H549" s="48"/>
      <c r="I549" s="48">
        <f>F549-E549</f>
        <v>0</v>
      </c>
      <c r="J549" s="48"/>
      <c r="K549" s="49"/>
      <c r="L549" s="48"/>
      <c r="M549" s="48"/>
      <c r="N549" s="48"/>
      <c r="O549" s="49">
        <f t="shared" si="102"/>
        <v>0</v>
      </c>
      <c r="P549" s="48">
        <v>0</v>
      </c>
      <c r="Q549" s="48">
        <v>0</v>
      </c>
      <c r="R549" s="48">
        <v>0</v>
      </c>
      <c r="S549" s="49">
        <v>0</v>
      </c>
      <c r="T549" s="48"/>
      <c r="U549" s="48"/>
      <c r="V549" s="48"/>
      <c r="W549" s="49">
        <v>0</v>
      </c>
      <c r="X549" s="48"/>
      <c r="Y549" s="48"/>
      <c r="Z549" s="48"/>
      <c r="AA549" s="29">
        <f t="shared" si="103"/>
        <v>0</v>
      </c>
      <c r="AB549" s="48">
        <f t="shared" ref="AB549:AD597" si="105">X549+H549-L549-(T549-AF549)</f>
        <v>0</v>
      </c>
      <c r="AC549" s="49">
        <f t="shared" si="105"/>
        <v>0</v>
      </c>
      <c r="AD549" s="50">
        <f t="shared" si="105"/>
        <v>0</v>
      </c>
      <c r="AE549" s="49">
        <f t="shared" si="104"/>
        <v>0</v>
      </c>
      <c r="AF549" s="48"/>
      <c r="AG549" s="49"/>
      <c r="AH549" s="50"/>
      <c r="AI549" s="49"/>
      <c r="AJ549" s="49"/>
      <c r="AM549" s="35"/>
      <c r="AN549" s="35"/>
      <c r="AO549" s="12"/>
      <c r="AQ549" s="9"/>
    </row>
    <row r="550" spans="1:43" ht="19.899999999999999" customHeight="1" x14ac:dyDescent="0.2">
      <c r="A550" s="40"/>
      <c r="B550" s="47" t="s">
        <v>42</v>
      </c>
      <c r="C550" s="48">
        <v>5731.8220000000001</v>
      </c>
      <c r="D550" s="48"/>
      <c r="E550" s="48">
        <v>0</v>
      </c>
      <c r="F550" s="48">
        <v>0</v>
      </c>
      <c r="G550" s="49">
        <f t="shared" si="101"/>
        <v>0</v>
      </c>
      <c r="H550" s="48"/>
      <c r="I550" s="48">
        <f>F550-E550</f>
        <v>0</v>
      </c>
      <c r="J550" s="48"/>
      <c r="K550" s="49"/>
      <c r="L550" s="48"/>
      <c r="M550" s="48"/>
      <c r="N550" s="48"/>
      <c r="O550" s="49">
        <f t="shared" si="102"/>
        <v>5731.8220000000001</v>
      </c>
      <c r="P550" s="48">
        <v>0</v>
      </c>
      <c r="Q550" s="48">
        <v>5731.8220000000001</v>
      </c>
      <c r="R550" s="48">
        <v>0</v>
      </c>
      <c r="S550" s="49">
        <v>0</v>
      </c>
      <c r="T550" s="48"/>
      <c r="U550" s="48"/>
      <c r="V550" s="48"/>
      <c r="W550" s="49">
        <v>0</v>
      </c>
      <c r="X550" s="48"/>
      <c r="Y550" s="48"/>
      <c r="Z550" s="48"/>
      <c r="AA550" s="29">
        <f t="shared" si="103"/>
        <v>0</v>
      </c>
      <c r="AB550" s="48">
        <f t="shared" si="105"/>
        <v>0</v>
      </c>
      <c r="AC550" s="49">
        <f t="shared" si="105"/>
        <v>0</v>
      </c>
      <c r="AD550" s="50">
        <f t="shared" si="105"/>
        <v>0</v>
      </c>
      <c r="AE550" s="49">
        <f t="shared" si="104"/>
        <v>0</v>
      </c>
      <c r="AF550" s="48"/>
      <c r="AG550" s="49"/>
      <c r="AH550" s="50"/>
      <c r="AI550" s="49"/>
      <c r="AJ550" s="49"/>
      <c r="AM550" s="35"/>
      <c r="AN550" s="35"/>
      <c r="AO550" s="12"/>
      <c r="AQ550" s="9"/>
    </row>
    <row r="551" spans="1:43" ht="19.899999999999999" customHeight="1" x14ac:dyDescent="0.2">
      <c r="A551" s="40"/>
      <c r="B551" s="47" t="s">
        <v>43</v>
      </c>
      <c r="C551" s="48">
        <v>0</v>
      </c>
      <c r="D551" s="48"/>
      <c r="E551" s="48">
        <v>0</v>
      </c>
      <c r="F551" s="48">
        <v>0</v>
      </c>
      <c r="G551" s="49">
        <f t="shared" si="101"/>
        <v>0</v>
      </c>
      <c r="H551" s="48"/>
      <c r="I551" s="48">
        <f>F551-E551</f>
        <v>0</v>
      </c>
      <c r="J551" s="48"/>
      <c r="K551" s="49"/>
      <c r="L551" s="48"/>
      <c r="M551" s="48"/>
      <c r="N551" s="48"/>
      <c r="O551" s="49">
        <f t="shared" si="102"/>
        <v>0</v>
      </c>
      <c r="P551" s="48">
        <v>0</v>
      </c>
      <c r="Q551" s="48">
        <v>0</v>
      </c>
      <c r="R551" s="48">
        <v>0</v>
      </c>
      <c r="S551" s="49">
        <v>0</v>
      </c>
      <c r="T551" s="48"/>
      <c r="U551" s="48"/>
      <c r="V551" s="48"/>
      <c r="W551" s="49">
        <v>0</v>
      </c>
      <c r="X551" s="48"/>
      <c r="Y551" s="48"/>
      <c r="Z551" s="48"/>
      <c r="AA551" s="29">
        <f t="shared" si="103"/>
        <v>0</v>
      </c>
      <c r="AB551" s="48">
        <f t="shared" si="105"/>
        <v>0</v>
      </c>
      <c r="AC551" s="49">
        <f t="shared" si="105"/>
        <v>0</v>
      </c>
      <c r="AD551" s="50">
        <f t="shared" si="105"/>
        <v>0</v>
      </c>
      <c r="AE551" s="49">
        <f t="shared" si="104"/>
        <v>0</v>
      </c>
      <c r="AF551" s="48"/>
      <c r="AG551" s="49"/>
      <c r="AH551" s="50"/>
      <c r="AI551" s="49"/>
      <c r="AJ551" s="49"/>
      <c r="AM551" s="35"/>
      <c r="AN551" s="35"/>
      <c r="AO551" s="12"/>
      <c r="AQ551" s="9"/>
    </row>
    <row r="552" spans="1:43" ht="19.899999999999999" customHeight="1" x14ac:dyDescent="0.2">
      <c r="A552" s="40"/>
      <c r="B552" s="47" t="s">
        <v>44</v>
      </c>
      <c r="C552" s="48">
        <v>448.01693</v>
      </c>
      <c r="D552" s="48"/>
      <c r="E552" s="48">
        <v>0</v>
      </c>
      <c r="F552" s="48">
        <v>0</v>
      </c>
      <c r="G552" s="49">
        <f t="shared" si="101"/>
        <v>0</v>
      </c>
      <c r="H552" s="48"/>
      <c r="I552" s="48">
        <f>F552-E552</f>
        <v>0</v>
      </c>
      <c r="J552" s="48"/>
      <c r="K552" s="49"/>
      <c r="L552" s="48"/>
      <c r="M552" s="48"/>
      <c r="N552" s="48"/>
      <c r="O552" s="49">
        <f t="shared" si="102"/>
        <v>490.87800000000084</v>
      </c>
      <c r="P552" s="48">
        <v>0</v>
      </c>
      <c r="Q552" s="48">
        <v>490.87800000000084</v>
      </c>
      <c r="R552" s="48">
        <v>0</v>
      </c>
      <c r="S552" s="49">
        <f>T552+U552+V552</f>
        <v>0</v>
      </c>
      <c r="T552" s="48">
        <f>T548-SUM(T549:T551)</f>
        <v>0</v>
      </c>
      <c r="U552" s="48">
        <f>U548-SUM(U549:U551)</f>
        <v>0</v>
      </c>
      <c r="V552" s="48">
        <f>V548-SUM(V549:V551)</f>
        <v>0</v>
      </c>
      <c r="W552" s="49">
        <f>X552+Y552+Z552</f>
        <v>0</v>
      </c>
      <c r="X552" s="48">
        <f>X548-SUM(X549:X551)</f>
        <v>0</v>
      </c>
      <c r="Y552" s="48">
        <f>Y548-SUM(Y549:Y551)</f>
        <v>0</v>
      </c>
      <c r="Z552" s="48">
        <f>Z548-SUM(Z549:Z551)</f>
        <v>0</v>
      </c>
      <c r="AA552" s="29">
        <f t="shared" si="103"/>
        <v>0</v>
      </c>
      <c r="AB552" s="48">
        <f t="shared" si="105"/>
        <v>0</v>
      </c>
      <c r="AC552" s="49">
        <f t="shared" si="105"/>
        <v>0</v>
      </c>
      <c r="AD552" s="50">
        <f t="shared" si="105"/>
        <v>0</v>
      </c>
      <c r="AE552" s="49">
        <f t="shared" si="104"/>
        <v>0</v>
      </c>
      <c r="AF552" s="48"/>
      <c r="AG552" s="49"/>
      <c r="AH552" s="50"/>
      <c r="AI552" s="49"/>
      <c r="AJ552" s="49"/>
      <c r="AM552" s="35"/>
      <c r="AN552" s="35"/>
      <c r="AO552" s="12"/>
      <c r="AQ552" s="9"/>
    </row>
    <row r="553" spans="1:43" ht="97.15" customHeight="1" x14ac:dyDescent="0.2">
      <c r="A553" s="40">
        <v>99</v>
      </c>
      <c r="B553" s="62" t="s">
        <v>165</v>
      </c>
      <c r="C553" s="42">
        <v>6179.838929999999</v>
      </c>
      <c r="D553" s="42">
        <f>SUM(D554:D557)</f>
        <v>0</v>
      </c>
      <c r="E553" s="42">
        <v>0</v>
      </c>
      <c r="F553" s="42">
        <v>0</v>
      </c>
      <c r="G553" s="43">
        <f t="shared" si="101"/>
        <v>0</v>
      </c>
      <c r="H553" s="42"/>
      <c r="I553" s="42"/>
      <c r="J553" s="42"/>
      <c r="K553" s="43">
        <f>L553+M553+N553</f>
        <v>0</v>
      </c>
      <c r="L553" s="42"/>
      <c r="M553" s="42"/>
      <c r="N553" s="42"/>
      <c r="O553" s="43">
        <f t="shared" si="102"/>
        <v>6222.7</v>
      </c>
      <c r="P553" s="42">
        <v>0</v>
      </c>
      <c r="Q553" s="42">
        <v>6222.7</v>
      </c>
      <c r="R553" s="42">
        <v>0</v>
      </c>
      <c r="S553" s="29">
        <f>T553+U553+V553</f>
        <v>0</v>
      </c>
      <c r="T553" s="28">
        <v>0</v>
      </c>
      <c r="U553" s="28">
        <v>0</v>
      </c>
      <c r="V553" s="28">
        <v>0</v>
      </c>
      <c r="W553" s="43">
        <f>X553+Y553+Z553</f>
        <v>0</v>
      </c>
      <c r="X553" s="42">
        <v>0</v>
      </c>
      <c r="Y553" s="42">
        <v>0</v>
      </c>
      <c r="Z553" s="42">
        <v>0</v>
      </c>
      <c r="AA553" s="29">
        <f t="shared" si="103"/>
        <v>0</v>
      </c>
      <c r="AB553" s="28">
        <f t="shared" si="105"/>
        <v>0</v>
      </c>
      <c r="AC553" s="29">
        <f t="shared" si="105"/>
        <v>0</v>
      </c>
      <c r="AD553" s="44">
        <f t="shared" si="105"/>
        <v>0</v>
      </c>
      <c r="AE553" s="43">
        <f t="shared" si="104"/>
        <v>0</v>
      </c>
      <c r="AF553" s="42"/>
      <c r="AG553" s="43"/>
      <c r="AH553" s="45"/>
      <c r="AI553" s="43"/>
      <c r="AJ553" s="46"/>
      <c r="AM553" s="35"/>
      <c r="AN553" s="35"/>
      <c r="AO553" s="12"/>
      <c r="AQ553" s="9"/>
    </row>
    <row r="554" spans="1:43" ht="19.899999999999999" customHeight="1" x14ac:dyDescent="0.2">
      <c r="A554" s="40"/>
      <c r="B554" s="47" t="s">
        <v>41</v>
      </c>
      <c r="C554" s="48">
        <v>0</v>
      </c>
      <c r="D554" s="48">
        <f>C554</f>
        <v>0</v>
      </c>
      <c r="E554" s="48">
        <v>0</v>
      </c>
      <c r="F554" s="48">
        <v>0</v>
      </c>
      <c r="G554" s="49">
        <f t="shared" si="101"/>
        <v>0</v>
      </c>
      <c r="H554" s="48"/>
      <c r="I554" s="48">
        <f>F554-E554</f>
        <v>0</v>
      </c>
      <c r="J554" s="48"/>
      <c r="K554" s="49"/>
      <c r="L554" s="48"/>
      <c r="M554" s="48"/>
      <c r="N554" s="48"/>
      <c r="O554" s="49">
        <f t="shared" si="102"/>
        <v>0</v>
      </c>
      <c r="P554" s="48">
        <v>0</v>
      </c>
      <c r="Q554" s="48">
        <v>0</v>
      </c>
      <c r="R554" s="48">
        <v>0</v>
      </c>
      <c r="S554" s="49">
        <v>0</v>
      </c>
      <c r="T554" s="48"/>
      <c r="U554" s="48"/>
      <c r="V554" s="48"/>
      <c r="W554" s="49">
        <v>0</v>
      </c>
      <c r="X554" s="48"/>
      <c r="Y554" s="48"/>
      <c r="Z554" s="48"/>
      <c r="AA554" s="29">
        <f t="shared" si="103"/>
        <v>0</v>
      </c>
      <c r="AB554" s="48">
        <f t="shared" si="105"/>
        <v>0</v>
      </c>
      <c r="AC554" s="49">
        <f t="shared" si="105"/>
        <v>0</v>
      </c>
      <c r="AD554" s="50">
        <f t="shared" si="105"/>
        <v>0</v>
      </c>
      <c r="AE554" s="49">
        <f t="shared" si="104"/>
        <v>0</v>
      </c>
      <c r="AF554" s="48"/>
      <c r="AG554" s="49"/>
      <c r="AH554" s="50"/>
      <c r="AI554" s="49"/>
      <c r="AJ554" s="49"/>
      <c r="AM554" s="35"/>
      <c r="AN554" s="35"/>
      <c r="AO554" s="12"/>
      <c r="AQ554" s="9"/>
    </row>
    <row r="555" spans="1:43" ht="19.899999999999999" customHeight="1" x14ac:dyDescent="0.2">
      <c r="A555" s="40"/>
      <c r="B555" s="47" t="s">
        <v>42</v>
      </c>
      <c r="C555" s="48">
        <v>5731.8220000000001</v>
      </c>
      <c r="D555" s="48"/>
      <c r="E555" s="48">
        <v>0</v>
      </c>
      <c r="F555" s="48">
        <v>0</v>
      </c>
      <c r="G555" s="49">
        <f t="shared" si="101"/>
        <v>0</v>
      </c>
      <c r="H555" s="48"/>
      <c r="I555" s="48">
        <f>F555-E555</f>
        <v>0</v>
      </c>
      <c r="J555" s="48"/>
      <c r="K555" s="49"/>
      <c r="L555" s="48"/>
      <c r="M555" s="48"/>
      <c r="N555" s="48"/>
      <c r="O555" s="49">
        <f t="shared" si="102"/>
        <v>5731.8220000000001</v>
      </c>
      <c r="P555" s="48">
        <v>0</v>
      </c>
      <c r="Q555" s="48">
        <v>5731.8220000000001</v>
      </c>
      <c r="R555" s="48">
        <v>0</v>
      </c>
      <c r="S555" s="49">
        <v>0</v>
      </c>
      <c r="T555" s="48"/>
      <c r="U555" s="48"/>
      <c r="V555" s="48"/>
      <c r="W555" s="49">
        <v>0</v>
      </c>
      <c r="X555" s="48"/>
      <c r="Y555" s="48"/>
      <c r="Z555" s="48"/>
      <c r="AA555" s="29">
        <f t="shared" si="103"/>
        <v>0</v>
      </c>
      <c r="AB555" s="48">
        <f t="shared" si="105"/>
        <v>0</v>
      </c>
      <c r="AC555" s="49">
        <f t="shared" si="105"/>
        <v>0</v>
      </c>
      <c r="AD555" s="50">
        <f t="shared" si="105"/>
        <v>0</v>
      </c>
      <c r="AE555" s="49">
        <f t="shared" si="104"/>
        <v>0</v>
      </c>
      <c r="AF555" s="48"/>
      <c r="AG555" s="49"/>
      <c r="AH555" s="50"/>
      <c r="AI555" s="49"/>
      <c r="AJ555" s="49"/>
      <c r="AM555" s="35"/>
      <c r="AN555" s="35"/>
      <c r="AO555" s="12"/>
      <c r="AQ555" s="9"/>
    </row>
    <row r="556" spans="1:43" ht="19.899999999999999" customHeight="1" x14ac:dyDescent="0.2">
      <c r="A556" s="40"/>
      <c r="B556" s="47" t="s">
        <v>43</v>
      </c>
      <c r="C556" s="48">
        <v>0</v>
      </c>
      <c r="D556" s="48"/>
      <c r="E556" s="48">
        <v>0</v>
      </c>
      <c r="F556" s="48">
        <v>0</v>
      </c>
      <c r="G556" s="49">
        <f t="shared" si="101"/>
        <v>0</v>
      </c>
      <c r="H556" s="48"/>
      <c r="I556" s="48">
        <f>F556-E556</f>
        <v>0</v>
      </c>
      <c r="J556" s="48"/>
      <c r="K556" s="49"/>
      <c r="L556" s="48"/>
      <c r="M556" s="48"/>
      <c r="N556" s="48"/>
      <c r="O556" s="49">
        <f t="shared" si="102"/>
        <v>0</v>
      </c>
      <c r="P556" s="48">
        <v>0</v>
      </c>
      <c r="Q556" s="48">
        <v>0</v>
      </c>
      <c r="R556" s="48">
        <v>0</v>
      </c>
      <c r="S556" s="49">
        <v>0</v>
      </c>
      <c r="T556" s="48"/>
      <c r="U556" s="48"/>
      <c r="V556" s="48"/>
      <c r="W556" s="49">
        <v>0</v>
      </c>
      <c r="X556" s="48"/>
      <c r="Y556" s="48"/>
      <c r="Z556" s="48"/>
      <c r="AA556" s="29">
        <f t="shared" si="103"/>
        <v>0</v>
      </c>
      <c r="AB556" s="48">
        <f t="shared" si="105"/>
        <v>0</v>
      </c>
      <c r="AC556" s="49">
        <f t="shared" si="105"/>
        <v>0</v>
      </c>
      <c r="AD556" s="50">
        <f t="shared" si="105"/>
        <v>0</v>
      </c>
      <c r="AE556" s="49">
        <f t="shared" si="104"/>
        <v>0</v>
      </c>
      <c r="AF556" s="48"/>
      <c r="AG556" s="49"/>
      <c r="AH556" s="50"/>
      <c r="AI556" s="49"/>
      <c r="AJ556" s="49"/>
      <c r="AM556" s="35"/>
      <c r="AN556" s="35"/>
      <c r="AO556" s="12"/>
      <c r="AQ556" s="9"/>
    </row>
    <row r="557" spans="1:43" ht="19.899999999999999" customHeight="1" x14ac:dyDescent="0.2">
      <c r="A557" s="40"/>
      <c r="B557" s="47" t="s">
        <v>44</v>
      </c>
      <c r="C557" s="48">
        <v>448.01693</v>
      </c>
      <c r="D557" s="48"/>
      <c r="E557" s="48">
        <v>0</v>
      </c>
      <c r="F557" s="48">
        <v>0</v>
      </c>
      <c r="G557" s="49">
        <f t="shared" si="101"/>
        <v>0</v>
      </c>
      <c r="H557" s="48"/>
      <c r="I557" s="48">
        <f>F557-E557</f>
        <v>0</v>
      </c>
      <c r="J557" s="48"/>
      <c r="K557" s="49"/>
      <c r="L557" s="48"/>
      <c r="M557" s="48"/>
      <c r="N557" s="48"/>
      <c r="O557" s="49">
        <f t="shared" si="102"/>
        <v>490.87800000000084</v>
      </c>
      <c r="P557" s="48">
        <v>0</v>
      </c>
      <c r="Q557" s="48">
        <v>490.87800000000084</v>
      </c>
      <c r="R557" s="48">
        <v>0</v>
      </c>
      <c r="S557" s="49">
        <f>T557+U557+V557</f>
        <v>0</v>
      </c>
      <c r="T557" s="48">
        <f>T553-SUM(T554:T556)</f>
        <v>0</v>
      </c>
      <c r="U557" s="48">
        <f>U553-SUM(U554:U556)</f>
        <v>0</v>
      </c>
      <c r="V557" s="48">
        <f>V553-SUM(V554:V556)</f>
        <v>0</v>
      </c>
      <c r="W557" s="49">
        <f>X557+Y557+Z557</f>
        <v>0</v>
      </c>
      <c r="X557" s="48">
        <f>X553-SUM(X554:X556)</f>
        <v>0</v>
      </c>
      <c r="Y557" s="48">
        <f>Y553-SUM(Y554:Y556)</f>
        <v>0</v>
      </c>
      <c r="Z557" s="48">
        <f>Z553-SUM(Z554:Z556)</f>
        <v>0</v>
      </c>
      <c r="AA557" s="29">
        <f t="shared" si="103"/>
        <v>0</v>
      </c>
      <c r="AB557" s="48">
        <f t="shared" si="105"/>
        <v>0</v>
      </c>
      <c r="AC557" s="49">
        <f t="shared" si="105"/>
        <v>0</v>
      </c>
      <c r="AD557" s="50">
        <f t="shared" si="105"/>
        <v>0</v>
      </c>
      <c r="AE557" s="49">
        <f t="shared" si="104"/>
        <v>0</v>
      </c>
      <c r="AF557" s="48"/>
      <c r="AG557" s="49"/>
      <c r="AH557" s="50"/>
      <c r="AI557" s="49"/>
      <c r="AJ557" s="49"/>
      <c r="AM557" s="35"/>
      <c r="AN557" s="35"/>
      <c r="AO557" s="12"/>
      <c r="AQ557" s="9"/>
    </row>
    <row r="558" spans="1:43" ht="96.6" customHeight="1" x14ac:dyDescent="0.2">
      <c r="A558" s="40">
        <v>100</v>
      </c>
      <c r="B558" s="62" t="s">
        <v>166</v>
      </c>
      <c r="C558" s="42">
        <v>6179.838929999999</v>
      </c>
      <c r="D558" s="42">
        <f>SUM(D559:D562)</f>
        <v>0</v>
      </c>
      <c r="E558" s="42">
        <v>0</v>
      </c>
      <c r="F558" s="42">
        <v>0</v>
      </c>
      <c r="G558" s="43">
        <f t="shared" si="101"/>
        <v>0</v>
      </c>
      <c r="H558" s="42"/>
      <c r="I558" s="42"/>
      <c r="J558" s="42"/>
      <c r="K558" s="43">
        <f>L558+M558+N558</f>
        <v>0</v>
      </c>
      <c r="L558" s="42"/>
      <c r="M558" s="42"/>
      <c r="N558" s="42"/>
      <c r="O558" s="43">
        <f t="shared" si="102"/>
        <v>6222.7</v>
      </c>
      <c r="P558" s="42">
        <v>0</v>
      </c>
      <c r="Q558" s="42">
        <v>6222.7</v>
      </c>
      <c r="R558" s="42">
        <v>0</v>
      </c>
      <c r="S558" s="29">
        <f>T558+U558+V558</f>
        <v>0</v>
      </c>
      <c r="T558" s="28">
        <v>0</v>
      </c>
      <c r="U558" s="28">
        <v>0</v>
      </c>
      <c r="V558" s="28">
        <v>0</v>
      </c>
      <c r="W558" s="43">
        <f>X558+Y558+Z558</f>
        <v>0</v>
      </c>
      <c r="X558" s="42">
        <v>0</v>
      </c>
      <c r="Y558" s="42">
        <v>0</v>
      </c>
      <c r="Z558" s="42">
        <v>0</v>
      </c>
      <c r="AA558" s="29">
        <f t="shared" si="103"/>
        <v>0</v>
      </c>
      <c r="AB558" s="28">
        <f t="shared" si="105"/>
        <v>0</v>
      </c>
      <c r="AC558" s="29">
        <f t="shared" si="105"/>
        <v>0</v>
      </c>
      <c r="AD558" s="44">
        <f t="shared" si="105"/>
        <v>0</v>
      </c>
      <c r="AE558" s="43">
        <f t="shared" si="104"/>
        <v>0</v>
      </c>
      <c r="AF558" s="42"/>
      <c r="AG558" s="43"/>
      <c r="AH558" s="45"/>
      <c r="AI558" s="43"/>
      <c r="AJ558" s="43"/>
      <c r="AM558" s="35"/>
      <c r="AN558" s="35"/>
      <c r="AO558" s="12"/>
      <c r="AQ558" s="9"/>
    </row>
    <row r="559" spans="1:43" ht="19.899999999999999" customHeight="1" x14ac:dyDescent="0.2">
      <c r="A559" s="40"/>
      <c r="B559" s="47" t="s">
        <v>41</v>
      </c>
      <c r="C559" s="48">
        <v>0</v>
      </c>
      <c r="D559" s="48">
        <f>C559</f>
        <v>0</v>
      </c>
      <c r="E559" s="48">
        <v>0</v>
      </c>
      <c r="F559" s="48">
        <v>0</v>
      </c>
      <c r="G559" s="49">
        <f t="shared" si="101"/>
        <v>0</v>
      </c>
      <c r="H559" s="48"/>
      <c r="I559" s="48">
        <f>F559-E559</f>
        <v>0</v>
      </c>
      <c r="J559" s="48"/>
      <c r="K559" s="49"/>
      <c r="L559" s="48"/>
      <c r="M559" s="48"/>
      <c r="N559" s="48"/>
      <c r="O559" s="49">
        <f t="shared" si="102"/>
        <v>0</v>
      </c>
      <c r="P559" s="48">
        <v>0</v>
      </c>
      <c r="Q559" s="48">
        <v>0</v>
      </c>
      <c r="R559" s="48">
        <v>0</v>
      </c>
      <c r="S559" s="49">
        <v>0</v>
      </c>
      <c r="T559" s="48"/>
      <c r="U559" s="48"/>
      <c r="V559" s="48"/>
      <c r="W559" s="49">
        <v>0</v>
      </c>
      <c r="X559" s="48"/>
      <c r="Y559" s="48"/>
      <c r="Z559" s="48"/>
      <c r="AA559" s="29">
        <f t="shared" si="103"/>
        <v>0</v>
      </c>
      <c r="AB559" s="48">
        <f t="shared" si="105"/>
        <v>0</v>
      </c>
      <c r="AC559" s="49">
        <f t="shared" si="105"/>
        <v>0</v>
      </c>
      <c r="AD559" s="50">
        <f t="shared" si="105"/>
        <v>0</v>
      </c>
      <c r="AE559" s="49">
        <f t="shared" si="104"/>
        <v>0</v>
      </c>
      <c r="AF559" s="48"/>
      <c r="AG559" s="49"/>
      <c r="AH559" s="50"/>
      <c r="AI559" s="49"/>
      <c r="AJ559" s="49"/>
      <c r="AM559" s="35"/>
      <c r="AN559" s="35"/>
      <c r="AO559" s="12"/>
      <c r="AQ559" s="9"/>
    </row>
    <row r="560" spans="1:43" ht="19.899999999999999" customHeight="1" x14ac:dyDescent="0.2">
      <c r="A560" s="40"/>
      <c r="B560" s="47" t="s">
        <v>42</v>
      </c>
      <c r="C560" s="48">
        <v>5731.8220000000001</v>
      </c>
      <c r="D560" s="48"/>
      <c r="E560" s="48">
        <v>0</v>
      </c>
      <c r="F560" s="48">
        <v>0</v>
      </c>
      <c r="G560" s="49">
        <f t="shared" si="101"/>
        <v>0</v>
      </c>
      <c r="H560" s="48"/>
      <c r="I560" s="48">
        <f>F560-E560</f>
        <v>0</v>
      </c>
      <c r="J560" s="48"/>
      <c r="K560" s="49"/>
      <c r="L560" s="48"/>
      <c r="M560" s="48"/>
      <c r="N560" s="48"/>
      <c r="O560" s="49">
        <f t="shared" si="102"/>
        <v>5731.8220000000001</v>
      </c>
      <c r="P560" s="48">
        <v>0</v>
      </c>
      <c r="Q560" s="48">
        <v>5731.8220000000001</v>
      </c>
      <c r="R560" s="48">
        <v>0</v>
      </c>
      <c r="S560" s="49">
        <v>0</v>
      </c>
      <c r="T560" s="48"/>
      <c r="U560" s="48"/>
      <c r="V560" s="48"/>
      <c r="W560" s="49">
        <v>0</v>
      </c>
      <c r="X560" s="48"/>
      <c r="Y560" s="48"/>
      <c r="Z560" s="48"/>
      <c r="AA560" s="29">
        <f t="shared" si="103"/>
        <v>0</v>
      </c>
      <c r="AB560" s="48">
        <f t="shared" si="105"/>
        <v>0</v>
      </c>
      <c r="AC560" s="49">
        <f t="shared" si="105"/>
        <v>0</v>
      </c>
      <c r="AD560" s="50">
        <f t="shared" si="105"/>
        <v>0</v>
      </c>
      <c r="AE560" s="49">
        <f t="shared" si="104"/>
        <v>0</v>
      </c>
      <c r="AF560" s="48"/>
      <c r="AG560" s="49"/>
      <c r="AH560" s="50"/>
      <c r="AI560" s="49"/>
      <c r="AJ560" s="49"/>
      <c r="AM560" s="35"/>
      <c r="AN560" s="35"/>
      <c r="AO560" s="12"/>
      <c r="AQ560" s="9"/>
    </row>
    <row r="561" spans="1:43" ht="19.899999999999999" customHeight="1" x14ac:dyDescent="0.2">
      <c r="A561" s="40"/>
      <c r="B561" s="47" t="s">
        <v>43</v>
      </c>
      <c r="C561" s="48">
        <v>0</v>
      </c>
      <c r="D561" s="48"/>
      <c r="E561" s="48">
        <v>0</v>
      </c>
      <c r="F561" s="48">
        <v>0</v>
      </c>
      <c r="G561" s="49">
        <f t="shared" si="101"/>
        <v>0</v>
      </c>
      <c r="H561" s="48"/>
      <c r="I561" s="48">
        <f>F561-E561</f>
        <v>0</v>
      </c>
      <c r="J561" s="48"/>
      <c r="K561" s="49"/>
      <c r="L561" s="48"/>
      <c r="M561" s="48"/>
      <c r="N561" s="48"/>
      <c r="O561" s="49">
        <f t="shared" si="102"/>
        <v>0</v>
      </c>
      <c r="P561" s="48">
        <v>0</v>
      </c>
      <c r="Q561" s="48">
        <v>0</v>
      </c>
      <c r="R561" s="48">
        <v>0</v>
      </c>
      <c r="S561" s="49">
        <v>0</v>
      </c>
      <c r="T561" s="48"/>
      <c r="U561" s="48"/>
      <c r="V561" s="48"/>
      <c r="W561" s="49">
        <v>0</v>
      </c>
      <c r="X561" s="48"/>
      <c r="Y561" s="48"/>
      <c r="Z561" s="48"/>
      <c r="AA561" s="29">
        <f t="shared" si="103"/>
        <v>0</v>
      </c>
      <c r="AB561" s="48">
        <f t="shared" si="105"/>
        <v>0</v>
      </c>
      <c r="AC561" s="49">
        <f t="shared" si="105"/>
        <v>0</v>
      </c>
      <c r="AD561" s="50">
        <f t="shared" si="105"/>
        <v>0</v>
      </c>
      <c r="AE561" s="49">
        <f t="shared" si="104"/>
        <v>0</v>
      </c>
      <c r="AF561" s="48"/>
      <c r="AG561" s="49"/>
      <c r="AH561" s="50"/>
      <c r="AI561" s="49"/>
      <c r="AJ561" s="49"/>
      <c r="AM561" s="35"/>
      <c r="AN561" s="35"/>
      <c r="AO561" s="12"/>
      <c r="AQ561" s="9"/>
    </row>
    <row r="562" spans="1:43" ht="19.899999999999999" customHeight="1" x14ac:dyDescent="0.2">
      <c r="A562" s="40"/>
      <c r="B562" s="47" t="s">
        <v>44</v>
      </c>
      <c r="C562" s="48">
        <v>448.01693</v>
      </c>
      <c r="D562" s="48"/>
      <c r="E562" s="48">
        <v>0</v>
      </c>
      <c r="F562" s="48">
        <v>0</v>
      </c>
      <c r="G562" s="49">
        <f t="shared" si="101"/>
        <v>0</v>
      </c>
      <c r="H562" s="48"/>
      <c r="I562" s="48">
        <f>F562-E562</f>
        <v>0</v>
      </c>
      <c r="J562" s="48"/>
      <c r="K562" s="49"/>
      <c r="L562" s="48"/>
      <c r="M562" s="48"/>
      <c r="N562" s="48"/>
      <c r="O562" s="49">
        <f t="shared" si="102"/>
        <v>490.87800000000084</v>
      </c>
      <c r="P562" s="48">
        <v>0</v>
      </c>
      <c r="Q562" s="48">
        <v>490.87800000000084</v>
      </c>
      <c r="R562" s="48">
        <v>0</v>
      </c>
      <c r="S562" s="49">
        <f>T562+U562+V562</f>
        <v>0</v>
      </c>
      <c r="T562" s="48">
        <f>T558-SUM(T559:T561)</f>
        <v>0</v>
      </c>
      <c r="U562" s="48">
        <f>U558-SUM(U559:U561)</f>
        <v>0</v>
      </c>
      <c r="V562" s="48">
        <f>V558-SUM(V559:V561)</f>
        <v>0</v>
      </c>
      <c r="W562" s="49">
        <f>X562+Y562+Z562</f>
        <v>0</v>
      </c>
      <c r="X562" s="48">
        <f>X558-SUM(X559:X561)</f>
        <v>0</v>
      </c>
      <c r="Y562" s="48">
        <f>Y558-SUM(Y559:Y561)</f>
        <v>0</v>
      </c>
      <c r="Z562" s="48">
        <f>Z558-SUM(Z559:Z561)</f>
        <v>0</v>
      </c>
      <c r="AA562" s="29">
        <f t="shared" si="103"/>
        <v>0</v>
      </c>
      <c r="AB562" s="48">
        <f t="shared" si="105"/>
        <v>0</v>
      </c>
      <c r="AC562" s="49">
        <f t="shared" si="105"/>
        <v>0</v>
      </c>
      <c r="AD562" s="50">
        <f t="shared" si="105"/>
        <v>0</v>
      </c>
      <c r="AE562" s="49">
        <f t="shared" si="104"/>
        <v>0</v>
      </c>
      <c r="AF562" s="48"/>
      <c r="AG562" s="49"/>
      <c r="AH562" s="50"/>
      <c r="AI562" s="49"/>
      <c r="AJ562" s="49"/>
      <c r="AM562" s="35"/>
      <c r="AN562" s="35"/>
      <c r="AO562" s="12"/>
      <c r="AQ562" s="9"/>
    </row>
    <row r="563" spans="1:43" ht="125.45" customHeight="1" x14ac:dyDescent="0.2">
      <c r="A563" s="40">
        <v>101</v>
      </c>
      <c r="B563" s="62" t="s">
        <v>167</v>
      </c>
      <c r="C563" s="42">
        <v>6179.838929999999</v>
      </c>
      <c r="D563" s="42">
        <f>SUM(D564:D567)</f>
        <v>0</v>
      </c>
      <c r="E563" s="42">
        <v>0</v>
      </c>
      <c r="F563" s="42">
        <v>0</v>
      </c>
      <c r="G563" s="43">
        <f t="shared" si="101"/>
        <v>0</v>
      </c>
      <c r="H563" s="42"/>
      <c r="I563" s="42"/>
      <c r="J563" s="42"/>
      <c r="K563" s="43">
        <f>L563+M563+N563</f>
        <v>0</v>
      </c>
      <c r="L563" s="42"/>
      <c r="M563" s="42"/>
      <c r="N563" s="42"/>
      <c r="O563" s="43">
        <f t="shared" si="102"/>
        <v>6222.7</v>
      </c>
      <c r="P563" s="42">
        <v>0</v>
      </c>
      <c r="Q563" s="42">
        <v>6222.7</v>
      </c>
      <c r="R563" s="42">
        <v>0</v>
      </c>
      <c r="S563" s="29">
        <f>T563+U563+V563</f>
        <v>0</v>
      </c>
      <c r="T563" s="28">
        <v>0</v>
      </c>
      <c r="U563" s="28">
        <v>0</v>
      </c>
      <c r="V563" s="28">
        <v>0</v>
      </c>
      <c r="W563" s="43">
        <f>X563+Y563+Z563</f>
        <v>0</v>
      </c>
      <c r="X563" s="42">
        <v>0</v>
      </c>
      <c r="Y563" s="42">
        <v>0</v>
      </c>
      <c r="Z563" s="42">
        <v>0</v>
      </c>
      <c r="AA563" s="29">
        <f t="shared" si="103"/>
        <v>0</v>
      </c>
      <c r="AB563" s="28">
        <f t="shared" si="105"/>
        <v>0</v>
      </c>
      <c r="AC563" s="29">
        <f t="shared" si="105"/>
        <v>0</v>
      </c>
      <c r="AD563" s="44">
        <f t="shared" si="105"/>
        <v>0</v>
      </c>
      <c r="AE563" s="43">
        <f t="shared" si="104"/>
        <v>0</v>
      </c>
      <c r="AF563" s="42"/>
      <c r="AG563" s="43"/>
      <c r="AH563" s="45"/>
      <c r="AI563" s="43"/>
      <c r="AJ563" s="43"/>
      <c r="AM563" s="35"/>
      <c r="AN563" s="35"/>
      <c r="AO563" s="12"/>
      <c r="AQ563" s="9"/>
    </row>
    <row r="564" spans="1:43" ht="19.899999999999999" customHeight="1" x14ac:dyDescent="0.2">
      <c r="A564" s="40"/>
      <c r="B564" s="47" t="s">
        <v>41</v>
      </c>
      <c r="C564" s="48">
        <v>0</v>
      </c>
      <c r="D564" s="48">
        <f>C564</f>
        <v>0</v>
      </c>
      <c r="E564" s="48">
        <v>0</v>
      </c>
      <c r="F564" s="48">
        <v>0</v>
      </c>
      <c r="G564" s="49">
        <f t="shared" si="101"/>
        <v>0</v>
      </c>
      <c r="H564" s="48"/>
      <c r="I564" s="48">
        <f>F564-E564</f>
        <v>0</v>
      </c>
      <c r="J564" s="48"/>
      <c r="K564" s="49"/>
      <c r="L564" s="48"/>
      <c r="M564" s="48"/>
      <c r="N564" s="48"/>
      <c r="O564" s="49">
        <f t="shared" si="102"/>
        <v>0</v>
      </c>
      <c r="P564" s="48">
        <v>0</v>
      </c>
      <c r="Q564" s="48">
        <v>0</v>
      </c>
      <c r="R564" s="48">
        <v>0</v>
      </c>
      <c r="S564" s="49">
        <v>0</v>
      </c>
      <c r="T564" s="48"/>
      <c r="U564" s="48"/>
      <c r="V564" s="48"/>
      <c r="W564" s="49">
        <v>0</v>
      </c>
      <c r="X564" s="48"/>
      <c r="Y564" s="48"/>
      <c r="Z564" s="48"/>
      <c r="AA564" s="29">
        <f t="shared" si="103"/>
        <v>0</v>
      </c>
      <c r="AB564" s="48">
        <f t="shared" si="105"/>
        <v>0</v>
      </c>
      <c r="AC564" s="49">
        <f t="shared" si="105"/>
        <v>0</v>
      </c>
      <c r="AD564" s="50">
        <f t="shared" si="105"/>
        <v>0</v>
      </c>
      <c r="AE564" s="49">
        <f t="shared" si="104"/>
        <v>0</v>
      </c>
      <c r="AF564" s="48"/>
      <c r="AG564" s="49"/>
      <c r="AH564" s="50"/>
      <c r="AI564" s="49"/>
      <c r="AJ564" s="49"/>
      <c r="AM564" s="35"/>
      <c r="AN564" s="35"/>
      <c r="AO564" s="12"/>
      <c r="AQ564" s="9"/>
    </row>
    <row r="565" spans="1:43" ht="19.899999999999999" customHeight="1" x14ac:dyDescent="0.2">
      <c r="A565" s="40"/>
      <c r="B565" s="47" t="s">
        <v>42</v>
      </c>
      <c r="C565" s="48">
        <v>5731.8220000000001</v>
      </c>
      <c r="D565" s="48"/>
      <c r="E565" s="48">
        <v>0</v>
      </c>
      <c r="F565" s="48">
        <v>0</v>
      </c>
      <c r="G565" s="49">
        <f t="shared" si="101"/>
        <v>0</v>
      </c>
      <c r="H565" s="48"/>
      <c r="I565" s="48">
        <f>F565-E565</f>
        <v>0</v>
      </c>
      <c r="J565" s="48"/>
      <c r="K565" s="49"/>
      <c r="L565" s="48"/>
      <c r="M565" s="48"/>
      <c r="N565" s="48"/>
      <c r="O565" s="49">
        <f t="shared" si="102"/>
        <v>5731.8220000000001</v>
      </c>
      <c r="P565" s="48">
        <v>0</v>
      </c>
      <c r="Q565" s="48">
        <v>5731.8220000000001</v>
      </c>
      <c r="R565" s="48">
        <v>0</v>
      </c>
      <c r="S565" s="49">
        <v>0</v>
      </c>
      <c r="T565" s="48"/>
      <c r="U565" s="48"/>
      <c r="V565" s="48"/>
      <c r="W565" s="49">
        <v>0</v>
      </c>
      <c r="X565" s="48"/>
      <c r="Y565" s="48"/>
      <c r="Z565" s="48"/>
      <c r="AA565" s="29">
        <f t="shared" si="103"/>
        <v>0</v>
      </c>
      <c r="AB565" s="48">
        <f t="shared" si="105"/>
        <v>0</v>
      </c>
      <c r="AC565" s="49">
        <f t="shared" si="105"/>
        <v>0</v>
      </c>
      <c r="AD565" s="50">
        <f t="shared" si="105"/>
        <v>0</v>
      </c>
      <c r="AE565" s="49">
        <f t="shared" si="104"/>
        <v>0</v>
      </c>
      <c r="AF565" s="48"/>
      <c r="AG565" s="49"/>
      <c r="AH565" s="50"/>
      <c r="AI565" s="49"/>
      <c r="AJ565" s="49"/>
      <c r="AM565" s="35"/>
      <c r="AN565" s="35"/>
      <c r="AO565" s="12"/>
      <c r="AQ565" s="9"/>
    </row>
    <row r="566" spans="1:43" ht="19.899999999999999" customHeight="1" x14ac:dyDescent="0.2">
      <c r="A566" s="40"/>
      <c r="B566" s="47" t="s">
        <v>43</v>
      </c>
      <c r="C566" s="48">
        <v>0</v>
      </c>
      <c r="D566" s="48"/>
      <c r="E566" s="48">
        <v>0</v>
      </c>
      <c r="F566" s="48">
        <v>0</v>
      </c>
      <c r="G566" s="49">
        <f t="shared" si="101"/>
        <v>0</v>
      </c>
      <c r="H566" s="48"/>
      <c r="I566" s="48">
        <f>F566-E566</f>
        <v>0</v>
      </c>
      <c r="J566" s="48"/>
      <c r="K566" s="49"/>
      <c r="L566" s="48"/>
      <c r="M566" s="48"/>
      <c r="N566" s="48"/>
      <c r="O566" s="49">
        <f t="shared" si="102"/>
        <v>0</v>
      </c>
      <c r="P566" s="48">
        <v>0</v>
      </c>
      <c r="Q566" s="48">
        <v>0</v>
      </c>
      <c r="R566" s="48">
        <v>0</v>
      </c>
      <c r="S566" s="49">
        <v>0</v>
      </c>
      <c r="T566" s="48"/>
      <c r="U566" s="48"/>
      <c r="V566" s="48"/>
      <c r="W566" s="49">
        <v>0</v>
      </c>
      <c r="X566" s="48"/>
      <c r="Y566" s="48"/>
      <c r="Z566" s="48"/>
      <c r="AA566" s="29">
        <f t="shared" si="103"/>
        <v>0</v>
      </c>
      <c r="AB566" s="48">
        <f t="shared" si="105"/>
        <v>0</v>
      </c>
      <c r="AC566" s="49">
        <f t="shared" si="105"/>
        <v>0</v>
      </c>
      <c r="AD566" s="50">
        <f t="shared" si="105"/>
        <v>0</v>
      </c>
      <c r="AE566" s="49">
        <f t="shared" si="104"/>
        <v>0</v>
      </c>
      <c r="AF566" s="48"/>
      <c r="AG566" s="49"/>
      <c r="AH566" s="50"/>
      <c r="AI566" s="49"/>
      <c r="AJ566" s="49"/>
      <c r="AM566" s="35"/>
      <c r="AN566" s="35"/>
      <c r="AO566" s="12"/>
      <c r="AQ566" s="9"/>
    </row>
    <row r="567" spans="1:43" ht="19.899999999999999" customHeight="1" x14ac:dyDescent="0.2">
      <c r="A567" s="40"/>
      <c r="B567" s="47" t="s">
        <v>44</v>
      </c>
      <c r="C567" s="48">
        <v>448.01693</v>
      </c>
      <c r="D567" s="48"/>
      <c r="E567" s="48">
        <v>0</v>
      </c>
      <c r="F567" s="48">
        <v>0</v>
      </c>
      <c r="G567" s="49">
        <f t="shared" si="101"/>
        <v>0</v>
      </c>
      <c r="H567" s="48"/>
      <c r="I567" s="48">
        <f>F567-E567</f>
        <v>0</v>
      </c>
      <c r="J567" s="48"/>
      <c r="K567" s="49"/>
      <c r="L567" s="48"/>
      <c r="M567" s="48"/>
      <c r="N567" s="48"/>
      <c r="O567" s="49">
        <f t="shared" si="102"/>
        <v>490.87800000000084</v>
      </c>
      <c r="P567" s="48">
        <v>0</v>
      </c>
      <c r="Q567" s="48">
        <v>490.87800000000084</v>
      </c>
      <c r="R567" s="48">
        <v>0</v>
      </c>
      <c r="S567" s="49">
        <f>T567+U567+V567</f>
        <v>0</v>
      </c>
      <c r="T567" s="48">
        <f>T563-SUM(T564:T566)</f>
        <v>0</v>
      </c>
      <c r="U567" s="48">
        <f>U563-SUM(U564:U566)</f>
        <v>0</v>
      </c>
      <c r="V567" s="48">
        <f>V563-SUM(V564:V566)</f>
        <v>0</v>
      </c>
      <c r="W567" s="49">
        <f>X567+Y567+Z567</f>
        <v>0</v>
      </c>
      <c r="X567" s="48">
        <f>X563-SUM(X564:X566)</f>
        <v>0</v>
      </c>
      <c r="Y567" s="48">
        <f>Y563-SUM(Y564:Y566)</f>
        <v>0</v>
      </c>
      <c r="Z567" s="48">
        <f>Z563-SUM(Z564:Z566)</f>
        <v>0</v>
      </c>
      <c r="AA567" s="29">
        <f t="shared" si="103"/>
        <v>0</v>
      </c>
      <c r="AB567" s="48">
        <f t="shared" si="105"/>
        <v>0</v>
      </c>
      <c r="AC567" s="49">
        <f t="shared" si="105"/>
        <v>0</v>
      </c>
      <c r="AD567" s="50">
        <f t="shared" si="105"/>
        <v>0</v>
      </c>
      <c r="AE567" s="49">
        <f t="shared" si="104"/>
        <v>0</v>
      </c>
      <c r="AF567" s="48"/>
      <c r="AG567" s="49"/>
      <c r="AH567" s="50"/>
      <c r="AI567" s="49"/>
      <c r="AJ567" s="49"/>
      <c r="AM567" s="35"/>
      <c r="AN567" s="35"/>
      <c r="AO567" s="12"/>
      <c r="AQ567" s="9"/>
    </row>
    <row r="568" spans="1:43" ht="110.45" customHeight="1" x14ac:dyDescent="0.2">
      <c r="A568" s="40">
        <v>102</v>
      </c>
      <c r="B568" s="62" t="s">
        <v>168</v>
      </c>
      <c r="C568" s="42">
        <v>6179.838929999999</v>
      </c>
      <c r="D568" s="42">
        <f>SUM(D569:D572)</f>
        <v>0</v>
      </c>
      <c r="E568" s="42">
        <v>0</v>
      </c>
      <c r="F568" s="42">
        <v>0</v>
      </c>
      <c r="G568" s="43">
        <f t="shared" si="101"/>
        <v>0</v>
      </c>
      <c r="H568" s="42"/>
      <c r="I568" s="42"/>
      <c r="J568" s="42"/>
      <c r="K568" s="43">
        <f>L568+M568+N568</f>
        <v>0</v>
      </c>
      <c r="L568" s="42"/>
      <c r="M568" s="42"/>
      <c r="N568" s="42"/>
      <c r="O568" s="43">
        <f t="shared" si="102"/>
        <v>6222.7</v>
      </c>
      <c r="P568" s="42">
        <v>0</v>
      </c>
      <c r="Q568" s="42">
        <v>6222.7</v>
      </c>
      <c r="R568" s="42">
        <v>0</v>
      </c>
      <c r="S568" s="29">
        <f>T568+U568+V568</f>
        <v>0</v>
      </c>
      <c r="T568" s="28">
        <v>0</v>
      </c>
      <c r="U568" s="28">
        <v>0</v>
      </c>
      <c r="V568" s="28">
        <v>0</v>
      </c>
      <c r="W568" s="43">
        <f>X568+Y568+Z568</f>
        <v>0</v>
      </c>
      <c r="X568" s="42">
        <v>0</v>
      </c>
      <c r="Y568" s="42">
        <v>0</v>
      </c>
      <c r="Z568" s="42">
        <v>0</v>
      </c>
      <c r="AA568" s="29">
        <f t="shared" si="103"/>
        <v>0</v>
      </c>
      <c r="AB568" s="28">
        <f t="shared" si="105"/>
        <v>0</v>
      </c>
      <c r="AC568" s="29">
        <f t="shared" si="105"/>
        <v>0</v>
      </c>
      <c r="AD568" s="44">
        <f t="shared" si="105"/>
        <v>0</v>
      </c>
      <c r="AE568" s="43">
        <f t="shared" si="104"/>
        <v>0</v>
      </c>
      <c r="AF568" s="42"/>
      <c r="AG568" s="43"/>
      <c r="AH568" s="45"/>
      <c r="AI568" s="43"/>
      <c r="AJ568" s="43"/>
      <c r="AM568" s="35"/>
      <c r="AN568" s="35"/>
      <c r="AO568" s="12"/>
      <c r="AQ568" s="9"/>
    </row>
    <row r="569" spans="1:43" ht="19.899999999999999" customHeight="1" x14ac:dyDescent="0.2">
      <c r="A569" s="40"/>
      <c r="B569" s="47" t="s">
        <v>41</v>
      </c>
      <c r="C569" s="48">
        <v>0</v>
      </c>
      <c r="D569" s="48">
        <f>C569</f>
        <v>0</v>
      </c>
      <c r="E569" s="48">
        <v>0</v>
      </c>
      <c r="F569" s="48">
        <v>0</v>
      </c>
      <c r="G569" s="49">
        <f t="shared" si="101"/>
        <v>0</v>
      </c>
      <c r="H569" s="48"/>
      <c r="I569" s="48">
        <f>F569-E569</f>
        <v>0</v>
      </c>
      <c r="J569" s="48"/>
      <c r="K569" s="49"/>
      <c r="L569" s="48"/>
      <c r="M569" s="48"/>
      <c r="N569" s="48"/>
      <c r="O569" s="49">
        <f t="shared" si="102"/>
        <v>0</v>
      </c>
      <c r="P569" s="48">
        <v>0</v>
      </c>
      <c r="Q569" s="48">
        <v>0</v>
      </c>
      <c r="R569" s="48">
        <v>0</v>
      </c>
      <c r="S569" s="49">
        <v>0</v>
      </c>
      <c r="T569" s="48"/>
      <c r="U569" s="48"/>
      <c r="V569" s="48"/>
      <c r="W569" s="49">
        <v>0</v>
      </c>
      <c r="X569" s="48"/>
      <c r="Y569" s="48"/>
      <c r="Z569" s="48"/>
      <c r="AA569" s="29">
        <f t="shared" si="103"/>
        <v>0</v>
      </c>
      <c r="AB569" s="48">
        <f t="shared" si="105"/>
        <v>0</v>
      </c>
      <c r="AC569" s="49">
        <f t="shared" si="105"/>
        <v>0</v>
      </c>
      <c r="AD569" s="50">
        <f t="shared" si="105"/>
        <v>0</v>
      </c>
      <c r="AE569" s="49">
        <f t="shared" si="104"/>
        <v>0</v>
      </c>
      <c r="AF569" s="48"/>
      <c r="AG569" s="49"/>
      <c r="AH569" s="50"/>
      <c r="AI569" s="49"/>
      <c r="AJ569" s="49"/>
      <c r="AM569" s="35"/>
      <c r="AN569" s="35"/>
      <c r="AO569" s="12"/>
      <c r="AQ569" s="9"/>
    </row>
    <row r="570" spans="1:43" ht="19.899999999999999" customHeight="1" x14ac:dyDescent="0.2">
      <c r="A570" s="40"/>
      <c r="B570" s="47" t="s">
        <v>42</v>
      </c>
      <c r="C570" s="48">
        <v>5731.8220000000001</v>
      </c>
      <c r="D570" s="48"/>
      <c r="E570" s="48">
        <v>0</v>
      </c>
      <c r="F570" s="48">
        <v>0</v>
      </c>
      <c r="G570" s="49">
        <f t="shared" si="101"/>
        <v>0</v>
      </c>
      <c r="H570" s="48"/>
      <c r="I570" s="48">
        <f>F570-E570</f>
        <v>0</v>
      </c>
      <c r="J570" s="48"/>
      <c r="K570" s="49"/>
      <c r="L570" s="48"/>
      <c r="M570" s="48"/>
      <c r="N570" s="48"/>
      <c r="O570" s="49">
        <f t="shared" si="102"/>
        <v>5731.8220000000001</v>
      </c>
      <c r="P570" s="48">
        <v>0</v>
      </c>
      <c r="Q570" s="48">
        <v>5731.8220000000001</v>
      </c>
      <c r="R570" s="48">
        <v>0</v>
      </c>
      <c r="S570" s="49">
        <v>0</v>
      </c>
      <c r="T570" s="48"/>
      <c r="U570" s="48"/>
      <c r="V570" s="48"/>
      <c r="W570" s="49">
        <v>0</v>
      </c>
      <c r="X570" s="48"/>
      <c r="Y570" s="48"/>
      <c r="Z570" s="48"/>
      <c r="AA570" s="29">
        <f t="shared" si="103"/>
        <v>0</v>
      </c>
      <c r="AB570" s="48">
        <f t="shared" si="105"/>
        <v>0</v>
      </c>
      <c r="AC570" s="49">
        <f t="shared" si="105"/>
        <v>0</v>
      </c>
      <c r="AD570" s="50">
        <f t="shared" si="105"/>
        <v>0</v>
      </c>
      <c r="AE570" s="49">
        <f t="shared" si="104"/>
        <v>0</v>
      </c>
      <c r="AF570" s="48"/>
      <c r="AG570" s="49"/>
      <c r="AH570" s="50"/>
      <c r="AI570" s="49"/>
      <c r="AJ570" s="49"/>
      <c r="AM570" s="35"/>
      <c r="AN570" s="35"/>
      <c r="AO570" s="12"/>
      <c r="AQ570" s="9"/>
    </row>
    <row r="571" spans="1:43" ht="19.899999999999999" customHeight="1" x14ac:dyDescent="0.2">
      <c r="A571" s="40"/>
      <c r="B571" s="47" t="s">
        <v>43</v>
      </c>
      <c r="C571" s="48">
        <v>0</v>
      </c>
      <c r="D571" s="48"/>
      <c r="E571" s="48">
        <v>0</v>
      </c>
      <c r="F571" s="48">
        <v>0</v>
      </c>
      <c r="G571" s="49">
        <f t="shared" si="101"/>
        <v>0</v>
      </c>
      <c r="H571" s="48"/>
      <c r="I571" s="48">
        <f>F571-E571</f>
        <v>0</v>
      </c>
      <c r="J571" s="48"/>
      <c r="K571" s="49"/>
      <c r="L571" s="48"/>
      <c r="M571" s="48"/>
      <c r="N571" s="48"/>
      <c r="O571" s="49">
        <f t="shared" si="102"/>
        <v>0</v>
      </c>
      <c r="P571" s="48">
        <v>0</v>
      </c>
      <c r="Q571" s="48">
        <v>0</v>
      </c>
      <c r="R571" s="48">
        <v>0</v>
      </c>
      <c r="S571" s="49">
        <v>0</v>
      </c>
      <c r="T571" s="48"/>
      <c r="U571" s="48"/>
      <c r="V571" s="48"/>
      <c r="W571" s="49">
        <v>0</v>
      </c>
      <c r="X571" s="48"/>
      <c r="Y571" s="48"/>
      <c r="Z571" s="48"/>
      <c r="AA571" s="29">
        <f t="shared" si="103"/>
        <v>0</v>
      </c>
      <c r="AB571" s="48">
        <f t="shared" si="105"/>
        <v>0</v>
      </c>
      <c r="AC571" s="49">
        <f t="shared" si="105"/>
        <v>0</v>
      </c>
      <c r="AD571" s="50">
        <f t="shared" si="105"/>
        <v>0</v>
      </c>
      <c r="AE571" s="49">
        <f t="shared" si="104"/>
        <v>0</v>
      </c>
      <c r="AF571" s="48"/>
      <c r="AG571" s="49"/>
      <c r="AH571" s="50"/>
      <c r="AI571" s="49"/>
      <c r="AJ571" s="49"/>
      <c r="AM571" s="35"/>
      <c r="AN571" s="35"/>
      <c r="AO571" s="12"/>
      <c r="AQ571" s="9"/>
    </row>
    <row r="572" spans="1:43" ht="19.899999999999999" customHeight="1" x14ac:dyDescent="0.2">
      <c r="A572" s="40"/>
      <c r="B572" s="47" t="s">
        <v>44</v>
      </c>
      <c r="C572" s="48">
        <v>448.01693</v>
      </c>
      <c r="D572" s="48"/>
      <c r="E572" s="48">
        <v>0</v>
      </c>
      <c r="F572" s="48">
        <v>0</v>
      </c>
      <c r="G572" s="49">
        <f t="shared" si="101"/>
        <v>0</v>
      </c>
      <c r="H572" s="48"/>
      <c r="I572" s="48">
        <f>F572-E572</f>
        <v>0</v>
      </c>
      <c r="J572" s="48"/>
      <c r="K572" s="49"/>
      <c r="L572" s="48"/>
      <c r="M572" s="48"/>
      <c r="N572" s="48"/>
      <c r="O572" s="49">
        <f t="shared" si="102"/>
        <v>490.87800000000084</v>
      </c>
      <c r="P572" s="48">
        <v>0</v>
      </c>
      <c r="Q572" s="48">
        <v>490.87800000000084</v>
      </c>
      <c r="R572" s="48">
        <v>0</v>
      </c>
      <c r="S572" s="49">
        <f>T572+U572+V572</f>
        <v>0</v>
      </c>
      <c r="T572" s="48">
        <f>T568-SUM(T569:T571)</f>
        <v>0</v>
      </c>
      <c r="U572" s="48">
        <f>U568-SUM(U569:U571)</f>
        <v>0</v>
      </c>
      <c r="V572" s="48">
        <f>V568-SUM(V569:V571)</f>
        <v>0</v>
      </c>
      <c r="W572" s="49">
        <f>X572+Y572+Z572</f>
        <v>0</v>
      </c>
      <c r="X572" s="48">
        <f>X568-SUM(X569:X571)</f>
        <v>0</v>
      </c>
      <c r="Y572" s="48">
        <f>Y568-SUM(Y569:Y571)</f>
        <v>0</v>
      </c>
      <c r="Z572" s="48">
        <f>Z568-SUM(Z569:Z571)</f>
        <v>0</v>
      </c>
      <c r="AA572" s="29">
        <f t="shared" si="103"/>
        <v>0</v>
      </c>
      <c r="AB572" s="48">
        <f t="shared" si="105"/>
        <v>0</v>
      </c>
      <c r="AC572" s="49">
        <f t="shared" si="105"/>
        <v>0</v>
      </c>
      <c r="AD572" s="50">
        <f t="shared" si="105"/>
        <v>0</v>
      </c>
      <c r="AE572" s="49">
        <f t="shared" si="104"/>
        <v>0</v>
      </c>
      <c r="AF572" s="48"/>
      <c r="AG572" s="49"/>
      <c r="AH572" s="50"/>
      <c r="AI572" s="49"/>
      <c r="AJ572" s="49"/>
      <c r="AM572" s="35"/>
      <c r="AN572" s="35"/>
      <c r="AO572" s="12"/>
      <c r="AQ572" s="9"/>
    </row>
    <row r="573" spans="1:43" ht="100.15" customHeight="1" x14ac:dyDescent="0.2">
      <c r="A573" s="40">
        <v>103</v>
      </c>
      <c r="B573" s="62" t="s">
        <v>169</v>
      </c>
      <c r="C573" s="42">
        <v>3219.4783000000002</v>
      </c>
      <c r="D573" s="42">
        <f>SUM(D574:D577)</f>
        <v>0</v>
      </c>
      <c r="E573" s="42">
        <v>0</v>
      </c>
      <c r="F573" s="42">
        <v>0</v>
      </c>
      <c r="G573" s="43">
        <f t="shared" si="101"/>
        <v>0</v>
      </c>
      <c r="H573" s="42"/>
      <c r="I573" s="42"/>
      <c r="J573" s="42"/>
      <c r="K573" s="43">
        <f>L573+M573+N573</f>
        <v>0</v>
      </c>
      <c r="L573" s="42"/>
      <c r="M573" s="42"/>
      <c r="N573" s="42"/>
      <c r="O573" s="43">
        <f t="shared" si="102"/>
        <v>6222.7</v>
      </c>
      <c r="P573" s="42">
        <v>0</v>
      </c>
      <c r="Q573" s="42">
        <v>6222.7</v>
      </c>
      <c r="R573" s="42">
        <v>0</v>
      </c>
      <c r="S573" s="29">
        <f>T573+U573+V573</f>
        <v>0</v>
      </c>
      <c r="T573" s="28">
        <v>0</v>
      </c>
      <c r="U573" s="28">
        <v>0</v>
      </c>
      <c r="V573" s="28">
        <v>0</v>
      </c>
      <c r="W573" s="43">
        <f>X573+Y573+Z573</f>
        <v>0</v>
      </c>
      <c r="X573" s="42">
        <v>0</v>
      </c>
      <c r="Y573" s="42">
        <v>0</v>
      </c>
      <c r="Z573" s="42">
        <v>0</v>
      </c>
      <c r="AA573" s="29">
        <f t="shared" si="103"/>
        <v>0</v>
      </c>
      <c r="AB573" s="28">
        <f t="shared" si="105"/>
        <v>0</v>
      </c>
      <c r="AC573" s="29">
        <f t="shared" si="105"/>
        <v>0</v>
      </c>
      <c r="AD573" s="44">
        <f t="shared" si="105"/>
        <v>0</v>
      </c>
      <c r="AE573" s="43">
        <f t="shared" si="104"/>
        <v>0</v>
      </c>
      <c r="AF573" s="42"/>
      <c r="AG573" s="43"/>
      <c r="AH573" s="45"/>
      <c r="AI573" s="43"/>
      <c r="AJ573" s="43"/>
      <c r="AM573" s="35"/>
      <c r="AN573" s="35"/>
      <c r="AO573" s="12"/>
      <c r="AQ573" s="9"/>
    </row>
    <row r="574" spans="1:43" ht="19.899999999999999" customHeight="1" x14ac:dyDescent="0.2">
      <c r="A574" s="40"/>
      <c r="B574" s="47" t="s">
        <v>41</v>
      </c>
      <c r="C574" s="48">
        <v>0</v>
      </c>
      <c r="D574" s="48">
        <f>C574</f>
        <v>0</v>
      </c>
      <c r="E574" s="48">
        <v>0</v>
      </c>
      <c r="F574" s="48">
        <v>0</v>
      </c>
      <c r="G574" s="49">
        <f t="shared" si="101"/>
        <v>0</v>
      </c>
      <c r="H574" s="48"/>
      <c r="I574" s="48">
        <f>F574-E574</f>
        <v>0</v>
      </c>
      <c r="J574" s="48"/>
      <c r="K574" s="49"/>
      <c r="L574" s="48"/>
      <c r="M574" s="48"/>
      <c r="N574" s="48"/>
      <c r="O574" s="49">
        <f t="shared" si="102"/>
        <v>0</v>
      </c>
      <c r="P574" s="48">
        <v>0</v>
      </c>
      <c r="Q574" s="48">
        <v>0</v>
      </c>
      <c r="R574" s="48">
        <v>0</v>
      </c>
      <c r="S574" s="49">
        <v>0</v>
      </c>
      <c r="T574" s="48"/>
      <c r="U574" s="48"/>
      <c r="V574" s="48"/>
      <c r="W574" s="49">
        <v>0</v>
      </c>
      <c r="X574" s="48"/>
      <c r="Y574" s="48"/>
      <c r="Z574" s="48"/>
      <c r="AA574" s="29">
        <f t="shared" si="103"/>
        <v>0</v>
      </c>
      <c r="AB574" s="48">
        <f t="shared" si="105"/>
        <v>0</v>
      </c>
      <c r="AC574" s="49">
        <f t="shared" si="105"/>
        <v>0</v>
      </c>
      <c r="AD574" s="50">
        <f t="shared" si="105"/>
        <v>0</v>
      </c>
      <c r="AE574" s="49">
        <f t="shared" si="104"/>
        <v>0</v>
      </c>
      <c r="AF574" s="48"/>
      <c r="AG574" s="49"/>
      <c r="AH574" s="50"/>
      <c r="AI574" s="49"/>
      <c r="AJ574" s="49"/>
      <c r="AM574" s="35"/>
      <c r="AN574" s="35"/>
      <c r="AO574" s="12"/>
      <c r="AQ574" s="9"/>
    </row>
    <row r="575" spans="1:43" ht="19.899999999999999" customHeight="1" x14ac:dyDescent="0.2">
      <c r="A575" s="40"/>
      <c r="B575" s="47" t="s">
        <v>42</v>
      </c>
      <c r="C575" s="48">
        <v>2999.9380000000001</v>
      </c>
      <c r="D575" s="48"/>
      <c r="E575" s="48">
        <v>0</v>
      </c>
      <c r="F575" s="48">
        <v>0</v>
      </c>
      <c r="G575" s="49">
        <f t="shared" si="101"/>
        <v>0</v>
      </c>
      <c r="H575" s="48"/>
      <c r="I575" s="48">
        <f>F575-E575</f>
        <v>0</v>
      </c>
      <c r="J575" s="48"/>
      <c r="K575" s="49"/>
      <c r="L575" s="48"/>
      <c r="M575" s="48"/>
      <c r="N575" s="48"/>
      <c r="O575" s="49">
        <f t="shared" si="102"/>
        <v>2999.9380000000001</v>
      </c>
      <c r="P575" s="48">
        <v>0</v>
      </c>
      <c r="Q575" s="48">
        <v>2999.9380000000001</v>
      </c>
      <c r="R575" s="48">
        <v>0</v>
      </c>
      <c r="S575" s="49">
        <v>0</v>
      </c>
      <c r="T575" s="48"/>
      <c r="U575" s="48"/>
      <c r="V575" s="48"/>
      <c r="W575" s="49">
        <v>0</v>
      </c>
      <c r="X575" s="48"/>
      <c r="Y575" s="48"/>
      <c r="Z575" s="48"/>
      <c r="AA575" s="29">
        <f t="shared" si="103"/>
        <v>0</v>
      </c>
      <c r="AB575" s="48">
        <f t="shared" si="105"/>
        <v>0</v>
      </c>
      <c r="AC575" s="49">
        <f t="shared" si="105"/>
        <v>0</v>
      </c>
      <c r="AD575" s="50">
        <f t="shared" si="105"/>
        <v>0</v>
      </c>
      <c r="AE575" s="49">
        <f t="shared" si="104"/>
        <v>0</v>
      </c>
      <c r="AF575" s="48"/>
      <c r="AG575" s="49"/>
      <c r="AH575" s="50"/>
      <c r="AI575" s="49"/>
      <c r="AJ575" s="49"/>
      <c r="AM575" s="35"/>
      <c r="AN575" s="35"/>
      <c r="AO575" s="12"/>
      <c r="AQ575" s="9"/>
    </row>
    <row r="576" spans="1:43" ht="19.899999999999999" customHeight="1" x14ac:dyDescent="0.2">
      <c r="A576" s="40"/>
      <c r="B576" s="47" t="s">
        <v>43</v>
      </c>
      <c r="C576" s="48">
        <v>0</v>
      </c>
      <c r="D576" s="48"/>
      <c r="E576" s="48">
        <v>0</v>
      </c>
      <c r="F576" s="48">
        <v>0</v>
      </c>
      <c r="G576" s="49">
        <f t="shared" si="101"/>
        <v>0</v>
      </c>
      <c r="H576" s="48"/>
      <c r="I576" s="48">
        <f>F576-E576</f>
        <v>0</v>
      </c>
      <c r="J576" s="48"/>
      <c r="K576" s="49"/>
      <c r="L576" s="48"/>
      <c r="M576" s="48"/>
      <c r="N576" s="48"/>
      <c r="O576" s="49">
        <f t="shared" si="102"/>
        <v>0</v>
      </c>
      <c r="P576" s="48">
        <v>0</v>
      </c>
      <c r="Q576" s="48">
        <v>0</v>
      </c>
      <c r="R576" s="48">
        <v>0</v>
      </c>
      <c r="S576" s="49">
        <v>0</v>
      </c>
      <c r="T576" s="48"/>
      <c r="U576" s="48"/>
      <c r="V576" s="48"/>
      <c r="W576" s="49">
        <v>0</v>
      </c>
      <c r="X576" s="48"/>
      <c r="Y576" s="48"/>
      <c r="Z576" s="48"/>
      <c r="AA576" s="29">
        <f t="shared" si="103"/>
        <v>0</v>
      </c>
      <c r="AB576" s="48">
        <f t="shared" si="105"/>
        <v>0</v>
      </c>
      <c r="AC576" s="49">
        <f t="shared" si="105"/>
        <v>0</v>
      </c>
      <c r="AD576" s="50">
        <f t="shared" si="105"/>
        <v>0</v>
      </c>
      <c r="AE576" s="49">
        <f t="shared" si="104"/>
        <v>0</v>
      </c>
      <c r="AF576" s="48"/>
      <c r="AG576" s="49"/>
      <c r="AH576" s="50"/>
      <c r="AI576" s="49"/>
      <c r="AJ576" s="49"/>
      <c r="AM576" s="35"/>
      <c r="AN576" s="35"/>
      <c r="AO576" s="12"/>
      <c r="AQ576" s="9"/>
    </row>
    <row r="577" spans="1:43" ht="19.899999999999999" customHeight="1" x14ac:dyDescent="0.2">
      <c r="A577" s="40"/>
      <c r="B577" s="47" t="s">
        <v>44</v>
      </c>
      <c r="C577" s="48">
        <v>219.5403</v>
      </c>
      <c r="D577" s="48"/>
      <c r="E577" s="48">
        <v>0</v>
      </c>
      <c r="F577" s="48">
        <v>0</v>
      </c>
      <c r="G577" s="49">
        <f t="shared" si="101"/>
        <v>0</v>
      </c>
      <c r="H577" s="48"/>
      <c r="I577" s="48">
        <f>F577-E577</f>
        <v>0</v>
      </c>
      <c r="J577" s="48"/>
      <c r="K577" s="49"/>
      <c r="L577" s="48"/>
      <c r="M577" s="48"/>
      <c r="N577" s="48"/>
      <c r="O577" s="49">
        <f t="shared" si="102"/>
        <v>3222.7619999999997</v>
      </c>
      <c r="P577" s="48">
        <v>0</v>
      </c>
      <c r="Q577" s="48">
        <v>3222.7619999999997</v>
      </c>
      <c r="R577" s="48">
        <v>0</v>
      </c>
      <c r="S577" s="49">
        <f>T577+U577+V577</f>
        <v>0</v>
      </c>
      <c r="T577" s="48">
        <f>T573-SUM(T574:T576)</f>
        <v>0</v>
      </c>
      <c r="U577" s="48">
        <f>U573-SUM(U574:U576)</f>
        <v>0</v>
      </c>
      <c r="V577" s="48">
        <f>V573-SUM(V574:V576)</f>
        <v>0</v>
      </c>
      <c r="W577" s="49">
        <f>X577+Y577+Z577</f>
        <v>0</v>
      </c>
      <c r="X577" s="48">
        <f>X573-SUM(X574:X576)</f>
        <v>0</v>
      </c>
      <c r="Y577" s="48">
        <f>Y573-SUM(Y574:Y576)</f>
        <v>0</v>
      </c>
      <c r="Z577" s="48">
        <f>Z573-SUM(Z574:Z576)</f>
        <v>0</v>
      </c>
      <c r="AA577" s="29">
        <f t="shared" si="103"/>
        <v>0</v>
      </c>
      <c r="AB577" s="48">
        <f t="shared" si="105"/>
        <v>0</v>
      </c>
      <c r="AC577" s="49">
        <f t="shared" si="105"/>
        <v>0</v>
      </c>
      <c r="AD577" s="50">
        <f t="shared" si="105"/>
        <v>0</v>
      </c>
      <c r="AE577" s="49">
        <f t="shared" si="104"/>
        <v>0</v>
      </c>
      <c r="AF577" s="48"/>
      <c r="AG577" s="49"/>
      <c r="AH577" s="50"/>
      <c r="AI577" s="49"/>
      <c r="AJ577" s="49"/>
      <c r="AM577" s="35"/>
      <c r="AN577" s="35"/>
      <c r="AO577" s="12"/>
      <c r="AQ577" s="9"/>
    </row>
    <row r="578" spans="1:43" ht="114" customHeight="1" x14ac:dyDescent="0.2">
      <c r="A578" s="40">
        <v>104</v>
      </c>
      <c r="B578" s="62" t="s">
        <v>170</v>
      </c>
      <c r="C578" s="42">
        <v>6179.838929999999</v>
      </c>
      <c r="D578" s="42">
        <f>SUM(D579:D582)</f>
        <v>0</v>
      </c>
      <c r="E578" s="42">
        <v>0</v>
      </c>
      <c r="F578" s="42">
        <v>0</v>
      </c>
      <c r="G578" s="43">
        <f t="shared" si="101"/>
        <v>0</v>
      </c>
      <c r="H578" s="42"/>
      <c r="I578" s="42"/>
      <c r="J578" s="42"/>
      <c r="K578" s="43">
        <f>L578+M578+N578</f>
        <v>0</v>
      </c>
      <c r="L578" s="42"/>
      <c r="M578" s="42"/>
      <c r="N578" s="42"/>
      <c r="O578" s="43">
        <f t="shared" si="102"/>
        <v>6222.7</v>
      </c>
      <c r="P578" s="42">
        <v>0</v>
      </c>
      <c r="Q578" s="42">
        <v>6222.7</v>
      </c>
      <c r="R578" s="42">
        <v>0</v>
      </c>
      <c r="S578" s="29">
        <f>T578+U578+V578</f>
        <v>0</v>
      </c>
      <c r="T578" s="28">
        <v>0</v>
      </c>
      <c r="U578" s="28">
        <v>0</v>
      </c>
      <c r="V578" s="28">
        <v>0</v>
      </c>
      <c r="W578" s="43">
        <f>X578+Y578+Z578</f>
        <v>0</v>
      </c>
      <c r="X578" s="42">
        <v>0</v>
      </c>
      <c r="Y578" s="42">
        <v>0</v>
      </c>
      <c r="Z578" s="42">
        <v>0</v>
      </c>
      <c r="AA578" s="29">
        <f t="shared" si="103"/>
        <v>0</v>
      </c>
      <c r="AB578" s="28">
        <f t="shared" si="105"/>
        <v>0</v>
      </c>
      <c r="AC578" s="29">
        <f t="shared" si="105"/>
        <v>0</v>
      </c>
      <c r="AD578" s="44">
        <f t="shared" si="105"/>
        <v>0</v>
      </c>
      <c r="AE578" s="43">
        <f t="shared" si="104"/>
        <v>0</v>
      </c>
      <c r="AF578" s="42"/>
      <c r="AG578" s="43"/>
      <c r="AH578" s="45"/>
      <c r="AI578" s="43"/>
      <c r="AJ578" s="46"/>
      <c r="AM578" s="35"/>
      <c r="AN578" s="35"/>
      <c r="AO578" s="12"/>
      <c r="AQ578" s="9"/>
    </row>
    <row r="579" spans="1:43" ht="19.899999999999999" customHeight="1" x14ac:dyDescent="0.2">
      <c r="A579" s="40"/>
      <c r="B579" s="47" t="s">
        <v>41</v>
      </c>
      <c r="C579" s="48">
        <v>0</v>
      </c>
      <c r="D579" s="48">
        <f>C579</f>
        <v>0</v>
      </c>
      <c r="E579" s="48">
        <v>0</v>
      </c>
      <c r="F579" s="48">
        <v>0</v>
      </c>
      <c r="G579" s="49">
        <f t="shared" si="101"/>
        <v>0</v>
      </c>
      <c r="H579" s="48"/>
      <c r="I579" s="48">
        <f>F579-E579</f>
        <v>0</v>
      </c>
      <c r="J579" s="48"/>
      <c r="K579" s="49"/>
      <c r="L579" s="48"/>
      <c r="M579" s="48"/>
      <c r="N579" s="48"/>
      <c r="O579" s="49">
        <f t="shared" si="102"/>
        <v>0</v>
      </c>
      <c r="P579" s="48">
        <v>0</v>
      </c>
      <c r="Q579" s="48">
        <v>0</v>
      </c>
      <c r="R579" s="48">
        <v>0</v>
      </c>
      <c r="S579" s="49">
        <v>0</v>
      </c>
      <c r="T579" s="48"/>
      <c r="U579" s="48"/>
      <c r="V579" s="48"/>
      <c r="W579" s="49">
        <v>0</v>
      </c>
      <c r="X579" s="48"/>
      <c r="Y579" s="48"/>
      <c r="Z579" s="48"/>
      <c r="AA579" s="29">
        <f t="shared" si="103"/>
        <v>0</v>
      </c>
      <c r="AB579" s="48">
        <f t="shared" si="105"/>
        <v>0</v>
      </c>
      <c r="AC579" s="49">
        <f t="shared" si="105"/>
        <v>0</v>
      </c>
      <c r="AD579" s="50">
        <f t="shared" si="105"/>
        <v>0</v>
      </c>
      <c r="AE579" s="49">
        <f t="shared" si="104"/>
        <v>0</v>
      </c>
      <c r="AF579" s="48"/>
      <c r="AG579" s="49"/>
      <c r="AH579" s="50"/>
      <c r="AI579" s="49"/>
      <c r="AJ579" s="49"/>
      <c r="AM579" s="35"/>
      <c r="AN579" s="35"/>
      <c r="AO579" s="12"/>
      <c r="AQ579" s="9"/>
    </row>
    <row r="580" spans="1:43" ht="19.899999999999999" customHeight="1" x14ac:dyDescent="0.2">
      <c r="A580" s="40"/>
      <c r="B580" s="47" t="s">
        <v>42</v>
      </c>
      <c r="C580" s="48">
        <v>5731.8220000000001</v>
      </c>
      <c r="D580" s="48"/>
      <c r="E580" s="48">
        <v>0</v>
      </c>
      <c r="F580" s="48">
        <v>0</v>
      </c>
      <c r="G580" s="49">
        <f t="shared" si="101"/>
        <v>0</v>
      </c>
      <c r="H580" s="48"/>
      <c r="I580" s="48">
        <f>F580-E580</f>
        <v>0</v>
      </c>
      <c r="J580" s="48"/>
      <c r="K580" s="49"/>
      <c r="L580" s="48"/>
      <c r="M580" s="48"/>
      <c r="N580" s="48"/>
      <c r="O580" s="49">
        <f t="shared" si="102"/>
        <v>5731.8220000000001</v>
      </c>
      <c r="P580" s="48">
        <v>0</v>
      </c>
      <c r="Q580" s="48">
        <v>5731.8220000000001</v>
      </c>
      <c r="R580" s="48">
        <v>0</v>
      </c>
      <c r="S580" s="49">
        <v>0</v>
      </c>
      <c r="T580" s="48"/>
      <c r="U580" s="48"/>
      <c r="V580" s="48"/>
      <c r="W580" s="49">
        <v>0</v>
      </c>
      <c r="X580" s="48"/>
      <c r="Y580" s="48"/>
      <c r="Z580" s="48"/>
      <c r="AA580" s="29">
        <f t="shared" si="103"/>
        <v>0</v>
      </c>
      <c r="AB580" s="48">
        <f t="shared" si="105"/>
        <v>0</v>
      </c>
      <c r="AC580" s="49">
        <f t="shared" si="105"/>
        <v>0</v>
      </c>
      <c r="AD580" s="50">
        <f t="shared" si="105"/>
        <v>0</v>
      </c>
      <c r="AE580" s="49">
        <f t="shared" si="104"/>
        <v>0</v>
      </c>
      <c r="AF580" s="48"/>
      <c r="AG580" s="49"/>
      <c r="AH580" s="50"/>
      <c r="AI580" s="49"/>
      <c r="AJ580" s="49"/>
      <c r="AM580" s="35"/>
      <c r="AN580" s="35"/>
      <c r="AO580" s="12"/>
      <c r="AQ580" s="9"/>
    </row>
    <row r="581" spans="1:43" ht="19.899999999999999" customHeight="1" x14ac:dyDescent="0.2">
      <c r="A581" s="40"/>
      <c r="B581" s="47" t="s">
        <v>43</v>
      </c>
      <c r="C581" s="48">
        <v>0</v>
      </c>
      <c r="D581" s="48"/>
      <c r="E581" s="48">
        <v>0</v>
      </c>
      <c r="F581" s="48">
        <v>0</v>
      </c>
      <c r="G581" s="49">
        <f t="shared" si="101"/>
        <v>0</v>
      </c>
      <c r="H581" s="48"/>
      <c r="I581" s="48">
        <f>F581-E581</f>
        <v>0</v>
      </c>
      <c r="J581" s="48"/>
      <c r="K581" s="49"/>
      <c r="L581" s="48"/>
      <c r="M581" s="48"/>
      <c r="N581" s="48"/>
      <c r="O581" s="49">
        <f t="shared" si="102"/>
        <v>0</v>
      </c>
      <c r="P581" s="48">
        <v>0</v>
      </c>
      <c r="Q581" s="48">
        <v>0</v>
      </c>
      <c r="R581" s="48">
        <v>0</v>
      </c>
      <c r="S581" s="49">
        <v>0</v>
      </c>
      <c r="T581" s="48"/>
      <c r="U581" s="48"/>
      <c r="V581" s="48"/>
      <c r="W581" s="49">
        <v>0</v>
      </c>
      <c r="X581" s="48"/>
      <c r="Y581" s="48"/>
      <c r="Z581" s="48"/>
      <c r="AA581" s="29">
        <f t="shared" si="103"/>
        <v>0</v>
      </c>
      <c r="AB581" s="48">
        <f t="shared" si="105"/>
        <v>0</v>
      </c>
      <c r="AC581" s="49">
        <f t="shared" si="105"/>
        <v>0</v>
      </c>
      <c r="AD581" s="50">
        <f t="shared" si="105"/>
        <v>0</v>
      </c>
      <c r="AE581" s="49">
        <f t="shared" si="104"/>
        <v>0</v>
      </c>
      <c r="AF581" s="48"/>
      <c r="AG581" s="49"/>
      <c r="AH581" s="50"/>
      <c r="AI581" s="49"/>
      <c r="AJ581" s="49"/>
      <c r="AM581" s="35"/>
      <c r="AN581" s="35"/>
      <c r="AO581" s="12"/>
      <c r="AQ581" s="9"/>
    </row>
    <row r="582" spans="1:43" ht="19.899999999999999" customHeight="1" x14ac:dyDescent="0.2">
      <c r="A582" s="40"/>
      <c r="B582" s="47" t="s">
        <v>44</v>
      </c>
      <c r="C582" s="48">
        <v>448.01693</v>
      </c>
      <c r="D582" s="48"/>
      <c r="E582" s="48">
        <v>0</v>
      </c>
      <c r="F582" s="48">
        <v>0</v>
      </c>
      <c r="G582" s="49">
        <f t="shared" si="101"/>
        <v>0</v>
      </c>
      <c r="H582" s="48"/>
      <c r="I582" s="48">
        <f>F582-E582</f>
        <v>0</v>
      </c>
      <c r="J582" s="48"/>
      <c r="K582" s="49"/>
      <c r="L582" s="48"/>
      <c r="M582" s="48"/>
      <c r="N582" s="48"/>
      <c r="O582" s="49">
        <f t="shared" si="102"/>
        <v>490.87800000000084</v>
      </c>
      <c r="P582" s="48">
        <v>0</v>
      </c>
      <c r="Q582" s="48">
        <v>490.87800000000084</v>
      </c>
      <c r="R582" s="48">
        <v>0</v>
      </c>
      <c r="S582" s="49">
        <f>T582+U582+V582</f>
        <v>0</v>
      </c>
      <c r="T582" s="48">
        <f>T578-SUM(T579:T581)</f>
        <v>0</v>
      </c>
      <c r="U582" s="48">
        <f>U578-SUM(U579:U581)</f>
        <v>0</v>
      </c>
      <c r="V582" s="48">
        <f>V578-SUM(V579:V581)</f>
        <v>0</v>
      </c>
      <c r="W582" s="49">
        <f>X582+Y582+Z582</f>
        <v>0</v>
      </c>
      <c r="X582" s="48">
        <f>X578-SUM(X579:X581)</f>
        <v>0</v>
      </c>
      <c r="Y582" s="48">
        <f>Y578-SUM(Y579:Y581)</f>
        <v>0</v>
      </c>
      <c r="Z582" s="48">
        <f>Z578-SUM(Z579:Z581)</f>
        <v>0</v>
      </c>
      <c r="AA582" s="29">
        <f t="shared" si="103"/>
        <v>0</v>
      </c>
      <c r="AB582" s="48">
        <f t="shared" si="105"/>
        <v>0</v>
      </c>
      <c r="AC582" s="49">
        <f t="shared" si="105"/>
        <v>0</v>
      </c>
      <c r="AD582" s="50">
        <f t="shared" si="105"/>
        <v>0</v>
      </c>
      <c r="AE582" s="49">
        <f t="shared" si="104"/>
        <v>0</v>
      </c>
      <c r="AF582" s="48"/>
      <c r="AG582" s="49"/>
      <c r="AH582" s="50"/>
      <c r="AI582" s="49"/>
      <c r="AJ582" s="49"/>
      <c r="AM582" s="35"/>
      <c r="AN582" s="35"/>
      <c r="AO582" s="12"/>
      <c r="AQ582" s="9"/>
    </row>
    <row r="583" spans="1:43" ht="97.15" customHeight="1" x14ac:dyDescent="0.2">
      <c r="A583" s="40">
        <v>105</v>
      </c>
      <c r="B583" s="62" t="s">
        <v>171</v>
      </c>
      <c r="C583" s="42">
        <v>6179.838929999999</v>
      </c>
      <c r="D583" s="42">
        <f>SUM(D584:D587)</f>
        <v>0</v>
      </c>
      <c r="E583" s="42">
        <v>0</v>
      </c>
      <c r="F583" s="42">
        <v>0</v>
      </c>
      <c r="G583" s="43">
        <f t="shared" si="101"/>
        <v>0</v>
      </c>
      <c r="H583" s="42"/>
      <c r="I583" s="42"/>
      <c r="J583" s="42"/>
      <c r="K583" s="43">
        <f>L583+M583+N583</f>
        <v>0</v>
      </c>
      <c r="L583" s="42"/>
      <c r="M583" s="42"/>
      <c r="N583" s="42"/>
      <c r="O583" s="43">
        <f t="shared" si="102"/>
        <v>6222.7</v>
      </c>
      <c r="P583" s="42">
        <v>0</v>
      </c>
      <c r="Q583" s="42">
        <v>6222.7</v>
      </c>
      <c r="R583" s="42">
        <v>0</v>
      </c>
      <c r="S583" s="29">
        <f>T583+U583+V583</f>
        <v>0</v>
      </c>
      <c r="T583" s="28">
        <v>0</v>
      </c>
      <c r="U583" s="28">
        <v>0</v>
      </c>
      <c r="V583" s="28">
        <v>0</v>
      </c>
      <c r="W583" s="43">
        <f>X583+Y583+Z583</f>
        <v>0</v>
      </c>
      <c r="X583" s="42">
        <v>0</v>
      </c>
      <c r="Y583" s="42">
        <v>0</v>
      </c>
      <c r="Z583" s="42">
        <v>0</v>
      </c>
      <c r="AA583" s="29">
        <f t="shared" si="103"/>
        <v>0</v>
      </c>
      <c r="AB583" s="28">
        <f t="shared" si="105"/>
        <v>0</v>
      </c>
      <c r="AC583" s="29">
        <f t="shared" si="105"/>
        <v>0</v>
      </c>
      <c r="AD583" s="44">
        <f t="shared" si="105"/>
        <v>0</v>
      </c>
      <c r="AE583" s="43">
        <f t="shared" si="104"/>
        <v>0</v>
      </c>
      <c r="AF583" s="42"/>
      <c r="AG583" s="43"/>
      <c r="AH583" s="45"/>
      <c r="AI583" s="43"/>
      <c r="AJ583" s="46"/>
      <c r="AM583" s="35"/>
      <c r="AN583" s="35"/>
      <c r="AO583" s="12"/>
      <c r="AQ583" s="9"/>
    </row>
    <row r="584" spans="1:43" ht="19.899999999999999" customHeight="1" x14ac:dyDescent="0.2">
      <c r="A584" s="40"/>
      <c r="B584" s="47" t="s">
        <v>41</v>
      </c>
      <c r="C584" s="48">
        <v>0</v>
      </c>
      <c r="D584" s="48">
        <f>C584</f>
        <v>0</v>
      </c>
      <c r="E584" s="48">
        <v>0</v>
      </c>
      <c r="F584" s="48">
        <v>0</v>
      </c>
      <c r="G584" s="49">
        <f t="shared" si="101"/>
        <v>0</v>
      </c>
      <c r="H584" s="48"/>
      <c r="I584" s="48">
        <f>F584-E584</f>
        <v>0</v>
      </c>
      <c r="J584" s="48"/>
      <c r="K584" s="49"/>
      <c r="L584" s="48"/>
      <c r="M584" s="48"/>
      <c r="N584" s="48"/>
      <c r="O584" s="49">
        <f t="shared" si="102"/>
        <v>0</v>
      </c>
      <c r="P584" s="48">
        <v>0</v>
      </c>
      <c r="Q584" s="48">
        <v>0</v>
      </c>
      <c r="R584" s="48">
        <v>0</v>
      </c>
      <c r="S584" s="49">
        <v>0</v>
      </c>
      <c r="T584" s="48"/>
      <c r="U584" s="48"/>
      <c r="V584" s="48"/>
      <c r="W584" s="49">
        <v>0</v>
      </c>
      <c r="X584" s="48"/>
      <c r="Y584" s="48"/>
      <c r="Z584" s="48"/>
      <c r="AA584" s="29">
        <f t="shared" si="103"/>
        <v>0</v>
      </c>
      <c r="AB584" s="48">
        <f t="shared" si="105"/>
        <v>0</v>
      </c>
      <c r="AC584" s="49">
        <f t="shared" si="105"/>
        <v>0</v>
      </c>
      <c r="AD584" s="50">
        <f t="shared" si="105"/>
        <v>0</v>
      </c>
      <c r="AE584" s="49">
        <f t="shared" si="104"/>
        <v>0</v>
      </c>
      <c r="AF584" s="48"/>
      <c r="AG584" s="49"/>
      <c r="AH584" s="50"/>
      <c r="AI584" s="49"/>
      <c r="AJ584" s="49"/>
      <c r="AM584" s="35"/>
      <c r="AN584" s="35"/>
      <c r="AO584" s="12"/>
      <c r="AQ584" s="9"/>
    </row>
    <row r="585" spans="1:43" ht="19.899999999999999" customHeight="1" x14ac:dyDescent="0.2">
      <c r="A585" s="40"/>
      <c r="B585" s="47" t="s">
        <v>42</v>
      </c>
      <c r="C585" s="48">
        <v>5731.8220000000001</v>
      </c>
      <c r="D585" s="48"/>
      <c r="E585" s="48">
        <v>0</v>
      </c>
      <c r="F585" s="48">
        <v>0</v>
      </c>
      <c r="G585" s="49">
        <f t="shared" si="101"/>
        <v>0</v>
      </c>
      <c r="H585" s="48"/>
      <c r="I585" s="48">
        <f>F585-E585</f>
        <v>0</v>
      </c>
      <c r="J585" s="48"/>
      <c r="K585" s="49"/>
      <c r="L585" s="48"/>
      <c r="M585" s="48"/>
      <c r="N585" s="48"/>
      <c r="O585" s="49">
        <f t="shared" si="102"/>
        <v>5731.8220000000001</v>
      </c>
      <c r="P585" s="48">
        <v>0</v>
      </c>
      <c r="Q585" s="48">
        <v>5731.8220000000001</v>
      </c>
      <c r="R585" s="48">
        <v>0</v>
      </c>
      <c r="S585" s="49">
        <v>0</v>
      </c>
      <c r="T585" s="48"/>
      <c r="U585" s="48"/>
      <c r="V585" s="48"/>
      <c r="W585" s="49">
        <v>0</v>
      </c>
      <c r="X585" s="48"/>
      <c r="Y585" s="48"/>
      <c r="Z585" s="48"/>
      <c r="AA585" s="29">
        <f t="shared" si="103"/>
        <v>0</v>
      </c>
      <c r="AB585" s="48">
        <f t="shared" si="105"/>
        <v>0</v>
      </c>
      <c r="AC585" s="49">
        <f t="shared" si="105"/>
        <v>0</v>
      </c>
      <c r="AD585" s="50">
        <f t="shared" si="105"/>
        <v>0</v>
      </c>
      <c r="AE585" s="49">
        <f t="shared" si="104"/>
        <v>0</v>
      </c>
      <c r="AF585" s="48"/>
      <c r="AG585" s="49"/>
      <c r="AH585" s="50"/>
      <c r="AI585" s="49"/>
      <c r="AJ585" s="49"/>
      <c r="AM585" s="35"/>
      <c r="AN585" s="35"/>
      <c r="AO585" s="12"/>
      <c r="AQ585" s="9"/>
    </row>
    <row r="586" spans="1:43" ht="19.899999999999999" customHeight="1" x14ac:dyDescent="0.2">
      <c r="A586" s="40"/>
      <c r="B586" s="47" t="s">
        <v>43</v>
      </c>
      <c r="C586" s="48">
        <v>0</v>
      </c>
      <c r="D586" s="48"/>
      <c r="E586" s="48">
        <v>0</v>
      </c>
      <c r="F586" s="48">
        <v>0</v>
      </c>
      <c r="G586" s="49">
        <f t="shared" si="101"/>
        <v>0</v>
      </c>
      <c r="H586" s="48"/>
      <c r="I586" s="48">
        <f>F586-E586</f>
        <v>0</v>
      </c>
      <c r="J586" s="48"/>
      <c r="K586" s="49"/>
      <c r="L586" s="48"/>
      <c r="M586" s="48"/>
      <c r="N586" s="48"/>
      <c r="O586" s="49">
        <f t="shared" si="102"/>
        <v>0</v>
      </c>
      <c r="P586" s="48">
        <v>0</v>
      </c>
      <c r="Q586" s="48">
        <v>0</v>
      </c>
      <c r="R586" s="48">
        <v>0</v>
      </c>
      <c r="S586" s="49">
        <v>0</v>
      </c>
      <c r="T586" s="48"/>
      <c r="U586" s="48"/>
      <c r="V586" s="48"/>
      <c r="W586" s="49">
        <v>0</v>
      </c>
      <c r="X586" s="48"/>
      <c r="Y586" s="48"/>
      <c r="Z586" s="48"/>
      <c r="AA586" s="29">
        <f t="shared" si="103"/>
        <v>0</v>
      </c>
      <c r="AB586" s="48">
        <f t="shared" si="105"/>
        <v>0</v>
      </c>
      <c r="AC586" s="49">
        <f t="shared" si="105"/>
        <v>0</v>
      </c>
      <c r="AD586" s="50">
        <f t="shared" si="105"/>
        <v>0</v>
      </c>
      <c r="AE586" s="49">
        <f t="shared" si="104"/>
        <v>0</v>
      </c>
      <c r="AF586" s="48"/>
      <c r="AG586" s="49"/>
      <c r="AH586" s="50"/>
      <c r="AI586" s="49"/>
      <c r="AJ586" s="49"/>
      <c r="AM586" s="35"/>
      <c r="AN586" s="35"/>
      <c r="AO586" s="12"/>
      <c r="AQ586" s="9"/>
    </row>
    <row r="587" spans="1:43" ht="19.899999999999999" customHeight="1" x14ac:dyDescent="0.2">
      <c r="A587" s="40"/>
      <c r="B587" s="47" t="s">
        <v>44</v>
      </c>
      <c r="C587" s="48">
        <v>448.01693</v>
      </c>
      <c r="D587" s="48"/>
      <c r="E587" s="48">
        <v>0</v>
      </c>
      <c r="F587" s="48">
        <v>0</v>
      </c>
      <c r="G587" s="49">
        <f t="shared" si="101"/>
        <v>0</v>
      </c>
      <c r="H587" s="48"/>
      <c r="I587" s="48">
        <f>F587-E587</f>
        <v>0</v>
      </c>
      <c r="J587" s="48"/>
      <c r="K587" s="49"/>
      <c r="L587" s="48"/>
      <c r="M587" s="48"/>
      <c r="N587" s="48"/>
      <c r="O587" s="49">
        <f t="shared" si="102"/>
        <v>490.87800000000016</v>
      </c>
      <c r="P587" s="48">
        <v>0</v>
      </c>
      <c r="Q587" s="48">
        <v>490.87800000000016</v>
      </c>
      <c r="R587" s="48">
        <v>0</v>
      </c>
      <c r="S587" s="49">
        <f>T587+U587+V587</f>
        <v>0</v>
      </c>
      <c r="T587" s="48">
        <f>T583-SUM(T584:T586)</f>
        <v>0</v>
      </c>
      <c r="U587" s="48">
        <f>U583-SUM(U584:U586)</f>
        <v>0</v>
      </c>
      <c r="V587" s="48">
        <f>V583-SUM(V584:V586)</f>
        <v>0</v>
      </c>
      <c r="W587" s="49">
        <f>X587+Y587+Z587</f>
        <v>0</v>
      </c>
      <c r="X587" s="48">
        <f>X583-SUM(X584:X586)</f>
        <v>0</v>
      </c>
      <c r="Y587" s="48">
        <f>Y583-SUM(Y584:Y586)</f>
        <v>0</v>
      </c>
      <c r="Z587" s="48">
        <f>Z583-SUM(Z584:Z586)</f>
        <v>0</v>
      </c>
      <c r="AA587" s="29">
        <f t="shared" si="103"/>
        <v>0</v>
      </c>
      <c r="AB587" s="48">
        <f t="shared" si="105"/>
        <v>0</v>
      </c>
      <c r="AC587" s="49">
        <f t="shared" si="105"/>
        <v>0</v>
      </c>
      <c r="AD587" s="50">
        <f t="shared" si="105"/>
        <v>0</v>
      </c>
      <c r="AE587" s="49">
        <f t="shared" si="104"/>
        <v>0</v>
      </c>
      <c r="AF587" s="48"/>
      <c r="AG587" s="49"/>
      <c r="AH587" s="50"/>
      <c r="AI587" s="49"/>
      <c r="AJ587" s="49"/>
      <c r="AM587" s="35"/>
      <c r="AN587" s="35"/>
      <c r="AO587" s="12"/>
      <c r="AQ587" s="9"/>
    </row>
    <row r="588" spans="1:43" ht="129.6" customHeight="1" x14ac:dyDescent="0.2">
      <c r="A588" s="40">
        <v>106</v>
      </c>
      <c r="B588" s="62" t="s">
        <v>172</v>
      </c>
      <c r="C588" s="42">
        <v>6179.8389399999996</v>
      </c>
      <c r="D588" s="42">
        <f>SUM(D589:D592)</f>
        <v>0</v>
      </c>
      <c r="E588" s="42">
        <v>0</v>
      </c>
      <c r="F588" s="42">
        <v>0</v>
      </c>
      <c r="G588" s="43">
        <f t="shared" si="101"/>
        <v>0</v>
      </c>
      <c r="H588" s="42"/>
      <c r="I588" s="42"/>
      <c r="J588" s="42"/>
      <c r="K588" s="43">
        <f>L588+M588+N588</f>
        <v>0</v>
      </c>
      <c r="L588" s="42"/>
      <c r="M588" s="42"/>
      <c r="N588" s="42"/>
      <c r="O588" s="43">
        <f t="shared" si="102"/>
        <v>6222.7</v>
      </c>
      <c r="P588" s="42">
        <v>0</v>
      </c>
      <c r="Q588" s="42">
        <v>6222.7</v>
      </c>
      <c r="R588" s="42">
        <v>0</v>
      </c>
      <c r="S588" s="29">
        <f>T588+U588+V588</f>
        <v>0</v>
      </c>
      <c r="T588" s="28">
        <v>0</v>
      </c>
      <c r="U588" s="28">
        <v>0</v>
      </c>
      <c r="V588" s="28">
        <v>0</v>
      </c>
      <c r="W588" s="43">
        <f>X588+Y588+Z588</f>
        <v>0</v>
      </c>
      <c r="X588" s="42">
        <v>0</v>
      </c>
      <c r="Y588" s="42">
        <v>0</v>
      </c>
      <c r="Z588" s="42">
        <v>0</v>
      </c>
      <c r="AA588" s="29">
        <f t="shared" si="103"/>
        <v>0</v>
      </c>
      <c r="AB588" s="28">
        <f t="shared" si="105"/>
        <v>0</v>
      </c>
      <c r="AC588" s="29">
        <f t="shared" si="105"/>
        <v>0</v>
      </c>
      <c r="AD588" s="44">
        <f t="shared" si="105"/>
        <v>0</v>
      </c>
      <c r="AE588" s="43">
        <f t="shared" si="104"/>
        <v>0</v>
      </c>
      <c r="AF588" s="42"/>
      <c r="AG588" s="43"/>
      <c r="AH588" s="45"/>
      <c r="AI588" s="43"/>
      <c r="AJ588" s="43"/>
      <c r="AM588" s="35"/>
      <c r="AN588" s="35"/>
      <c r="AO588" s="12"/>
      <c r="AQ588" s="9"/>
    </row>
    <row r="589" spans="1:43" ht="19.899999999999999" customHeight="1" x14ac:dyDescent="0.2">
      <c r="A589" s="40"/>
      <c r="B589" s="47" t="s">
        <v>41</v>
      </c>
      <c r="C589" s="48">
        <v>0</v>
      </c>
      <c r="D589" s="48">
        <f>C589</f>
        <v>0</v>
      </c>
      <c r="E589" s="48">
        <v>0</v>
      </c>
      <c r="F589" s="48">
        <v>0</v>
      </c>
      <c r="G589" s="49">
        <f t="shared" si="101"/>
        <v>0</v>
      </c>
      <c r="H589" s="48"/>
      <c r="I589" s="48">
        <f>F589-E589</f>
        <v>0</v>
      </c>
      <c r="J589" s="48"/>
      <c r="K589" s="49"/>
      <c r="L589" s="48"/>
      <c r="M589" s="48"/>
      <c r="N589" s="48"/>
      <c r="O589" s="49">
        <f t="shared" si="102"/>
        <v>0</v>
      </c>
      <c r="P589" s="48">
        <v>0</v>
      </c>
      <c r="Q589" s="48">
        <v>0</v>
      </c>
      <c r="R589" s="48">
        <v>0</v>
      </c>
      <c r="S589" s="49">
        <v>0</v>
      </c>
      <c r="T589" s="48"/>
      <c r="U589" s="48"/>
      <c r="V589" s="48"/>
      <c r="W589" s="49">
        <v>0</v>
      </c>
      <c r="X589" s="48"/>
      <c r="Y589" s="48"/>
      <c r="Z589" s="48"/>
      <c r="AA589" s="29">
        <f t="shared" si="103"/>
        <v>0</v>
      </c>
      <c r="AB589" s="48">
        <f t="shared" si="105"/>
        <v>0</v>
      </c>
      <c r="AC589" s="49">
        <f t="shared" si="105"/>
        <v>0</v>
      </c>
      <c r="AD589" s="50">
        <f t="shared" si="105"/>
        <v>0</v>
      </c>
      <c r="AE589" s="49">
        <f t="shared" si="104"/>
        <v>0</v>
      </c>
      <c r="AF589" s="48"/>
      <c r="AG589" s="49"/>
      <c r="AH589" s="50"/>
      <c r="AI589" s="49"/>
      <c r="AJ589" s="49"/>
      <c r="AM589" s="35"/>
      <c r="AN589" s="35"/>
      <c r="AO589" s="12"/>
      <c r="AQ589" s="9"/>
    </row>
    <row r="590" spans="1:43" ht="19.899999999999999" customHeight="1" x14ac:dyDescent="0.2">
      <c r="A590" s="40"/>
      <c r="B590" s="47" t="s">
        <v>42</v>
      </c>
      <c r="C590" s="48">
        <v>5731.8220000000001</v>
      </c>
      <c r="D590" s="48"/>
      <c r="E590" s="48">
        <v>0</v>
      </c>
      <c r="F590" s="48">
        <v>0</v>
      </c>
      <c r="G590" s="49">
        <f t="shared" si="101"/>
        <v>0</v>
      </c>
      <c r="H590" s="48"/>
      <c r="I590" s="48">
        <f>F590-E590</f>
        <v>0</v>
      </c>
      <c r="J590" s="48"/>
      <c r="K590" s="49"/>
      <c r="L590" s="48"/>
      <c r="M590" s="48"/>
      <c r="N590" s="48"/>
      <c r="O590" s="49">
        <f t="shared" si="102"/>
        <v>5731.8220000000001</v>
      </c>
      <c r="P590" s="48">
        <v>0</v>
      </c>
      <c r="Q590" s="48">
        <v>5731.8220000000001</v>
      </c>
      <c r="R590" s="48">
        <v>0</v>
      </c>
      <c r="S590" s="49">
        <v>0</v>
      </c>
      <c r="T590" s="48"/>
      <c r="U590" s="48"/>
      <c r="V590" s="48"/>
      <c r="W590" s="49">
        <v>0</v>
      </c>
      <c r="X590" s="48"/>
      <c r="Y590" s="48"/>
      <c r="Z590" s="48"/>
      <c r="AA590" s="29">
        <f t="shared" si="103"/>
        <v>0</v>
      </c>
      <c r="AB590" s="48">
        <f t="shared" si="105"/>
        <v>0</v>
      </c>
      <c r="AC590" s="49">
        <f t="shared" si="105"/>
        <v>0</v>
      </c>
      <c r="AD590" s="50">
        <f t="shared" si="105"/>
        <v>0</v>
      </c>
      <c r="AE590" s="49">
        <f t="shared" si="104"/>
        <v>0</v>
      </c>
      <c r="AF590" s="48"/>
      <c r="AG590" s="49"/>
      <c r="AH590" s="50"/>
      <c r="AI590" s="49"/>
      <c r="AJ590" s="49"/>
      <c r="AM590" s="35"/>
      <c r="AN590" s="35"/>
      <c r="AO590" s="12"/>
      <c r="AQ590" s="9"/>
    </row>
    <row r="591" spans="1:43" ht="19.899999999999999" customHeight="1" x14ac:dyDescent="0.2">
      <c r="A591" s="40"/>
      <c r="B591" s="47" t="s">
        <v>43</v>
      </c>
      <c r="C591" s="48">
        <v>0</v>
      </c>
      <c r="D591" s="48"/>
      <c r="E591" s="48">
        <v>0</v>
      </c>
      <c r="F591" s="48">
        <v>0</v>
      </c>
      <c r="G591" s="49">
        <f t="shared" si="101"/>
        <v>0</v>
      </c>
      <c r="H591" s="48"/>
      <c r="I591" s="48">
        <f>F591-E591</f>
        <v>0</v>
      </c>
      <c r="J591" s="48"/>
      <c r="K591" s="49"/>
      <c r="L591" s="48"/>
      <c r="M591" s="48"/>
      <c r="N591" s="48"/>
      <c r="O591" s="49">
        <f t="shared" si="102"/>
        <v>0</v>
      </c>
      <c r="P591" s="48">
        <v>0</v>
      </c>
      <c r="Q591" s="48">
        <v>0</v>
      </c>
      <c r="R591" s="48">
        <v>0</v>
      </c>
      <c r="S591" s="49">
        <v>0</v>
      </c>
      <c r="T591" s="48"/>
      <c r="U591" s="48"/>
      <c r="V591" s="48"/>
      <c r="W591" s="49">
        <v>0</v>
      </c>
      <c r="X591" s="48"/>
      <c r="Y591" s="48"/>
      <c r="Z591" s="48"/>
      <c r="AA591" s="29">
        <f t="shared" si="103"/>
        <v>0</v>
      </c>
      <c r="AB591" s="48">
        <f t="shared" si="105"/>
        <v>0</v>
      </c>
      <c r="AC591" s="49">
        <f t="shared" si="105"/>
        <v>0</v>
      </c>
      <c r="AD591" s="50">
        <f t="shared" si="105"/>
        <v>0</v>
      </c>
      <c r="AE591" s="49">
        <f t="shared" si="104"/>
        <v>0</v>
      </c>
      <c r="AF591" s="48"/>
      <c r="AG591" s="49"/>
      <c r="AH591" s="50"/>
      <c r="AI591" s="49"/>
      <c r="AJ591" s="49"/>
      <c r="AM591" s="35"/>
      <c r="AN591" s="35"/>
      <c r="AO591" s="12"/>
      <c r="AQ591" s="9"/>
    </row>
    <row r="592" spans="1:43" ht="19.899999999999999" customHeight="1" x14ac:dyDescent="0.2">
      <c r="A592" s="40"/>
      <c r="B592" s="47" t="s">
        <v>44</v>
      </c>
      <c r="C592" s="48">
        <v>448.01693999999998</v>
      </c>
      <c r="D592" s="48"/>
      <c r="E592" s="48">
        <v>0</v>
      </c>
      <c r="F592" s="48">
        <v>0</v>
      </c>
      <c r="G592" s="49">
        <f t="shared" si="101"/>
        <v>0</v>
      </c>
      <c r="H592" s="48"/>
      <c r="I592" s="48">
        <f>F592-E592</f>
        <v>0</v>
      </c>
      <c r="J592" s="48"/>
      <c r="K592" s="49"/>
      <c r="L592" s="48"/>
      <c r="M592" s="48"/>
      <c r="N592" s="48"/>
      <c r="O592" s="49">
        <f t="shared" si="102"/>
        <v>490.87800000000016</v>
      </c>
      <c r="P592" s="48">
        <v>0</v>
      </c>
      <c r="Q592" s="48">
        <v>490.87800000000016</v>
      </c>
      <c r="R592" s="48">
        <v>0</v>
      </c>
      <c r="S592" s="49">
        <f>T592+U592+V592</f>
        <v>0</v>
      </c>
      <c r="T592" s="48">
        <f>T588-SUM(T589:T591)</f>
        <v>0</v>
      </c>
      <c r="U592" s="48">
        <f>U588-SUM(U589:U591)</f>
        <v>0</v>
      </c>
      <c r="V592" s="48">
        <f>V588-SUM(V589:V591)</f>
        <v>0</v>
      </c>
      <c r="W592" s="49">
        <f>X592+Y592+Z592</f>
        <v>0</v>
      </c>
      <c r="X592" s="48">
        <f>X588-SUM(X589:X591)</f>
        <v>0</v>
      </c>
      <c r="Y592" s="48">
        <f>Y588-SUM(Y589:Y591)</f>
        <v>0</v>
      </c>
      <c r="Z592" s="48">
        <f>Z588-SUM(Z589:Z591)</f>
        <v>0</v>
      </c>
      <c r="AA592" s="29">
        <f t="shared" si="103"/>
        <v>0</v>
      </c>
      <c r="AB592" s="48">
        <f t="shared" si="105"/>
        <v>0</v>
      </c>
      <c r="AC592" s="49">
        <f t="shared" si="105"/>
        <v>0</v>
      </c>
      <c r="AD592" s="50">
        <f t="shared" si="105"/>
        <v>0</v>
      </c>
      <c r="AE592" s="49">
        <f t="shared" si="104"/>
        <v>0</v>
      </c>
      <c r="AF592" s="48"/>
      <c r="AG592" s="49"/>
      <c r="AH592" s="50"/>
      <c r="AI592" s="49"/>
      <c r="AJ592" s="49"/>
      <c r="AM592" s="35"/>
      <c r="AN592" s="35"/>
      <c r="AO592" s="12"/>
      <c r="AQ592" s="9"/>
    </row>
    <row r="593" spans="1:43" ht="72" customHeight="1" x14ac:dyDescent="0.2">
      <c r="A593" s="40">
        <v>107</v>
      </c>
      <c r="B593" s="62" t="s">
        <v>173</v>
      </c>
      <c r="C593" s="42">
        <v>27108.095000000005</v>
      </c>
      <c r="D593" s="42">
        <f>SUM(D594:D597)</f>
        <v>0</v>
      </c>
      <c r="E593" s="42">
        <v>0</v>
      </c>
      <c r="F593" s="42">
        <v>0</v>
      </c>
      <c r="G593" s="43">
        <f>H593+I593+J593</f>
        <v>0</v>
      </c>
      <c r="H593" s="42"/>
      <c r="I593" s="42"/>
      <c r="J593" s="42"/>
      <c r="K593" s="43">
        <f>L593+M593+N593</f>
        <v>0</v>
      </c>
      <c r="L593" s="42"/>
      <c r="M593" s="42"/>
      <c r="N593" s="42"/>
      <c r="O593" s="43">
        <f>P593+Q593+R593</f>
        <v>29475</v>
      </c>
      <c r="P593" s="42">
        <v>0</v>
      </c>
      <c r="Q593" s="42">
        <v>29475</v>
      </c>
      <c r="R593" s="42">
        <v>0</v>
      </c>
      <c r="S593" s="29">
        <f>T593+U593+V593</f>
        <v>0</v>
      </c>
      <c r="T593" s="28">
        <v>0</v>
      </c>
      <c r="U593" s="28">
        <v>0</v>
      </c>
      <c r="V593" s="28">
        <v>0</v>
      </c>
      <c r="W593" s="43">
        <f>X593+Y593+Z593</f>
        <v>0</v>
      </c>
      <c r="X593" s="42">
        <v>0</v>
      </c>
      <c r="Y593" s="42">
        <v>0</v>
      </c>
      <c r="Z593" s="42">
        <v>0</v>
      </c>
      <c r="AA593" s="29">
        <f>AB593+AC593+AD593</f>
        <v>0</v>
      </c>
      <c r="AB593" s="28">
        <f t="shared" si="105"/>
        <v>0</v>
      </c>
      <c r="AC593" s="29">
        <f t="shared" si="105"/>
        <v>0</v>
      </c>
      <c r="AD593" s="44">
        <f t="shared" si="105"/>
        <v>0</v>
      </c>
      <c r="AE593" s="43">
        <f>AF593+AG593+AH593</f>
        <v>0</v>
      </c>
      <c r="AF593" s="42"/>
      <c r="AG593" s="43"/>
      <c r="AH593" s="45"/>
      <c r="AI593" s="43"/>
      <c r="AJ593" s="43"/>
      <c r="AM593" s="35"/>
      <c r="AN593" s="35"/>
      <c r="AO593" s="12"/>
      <c r="AQ593" s="9"/>
    </row>
    <row r="594" spans="1:43" ht="19.899999999999999" customHeight="1" x14ac:dyDescent="0.2">
      <c r="A594" s="40"/>
      <c r="B594" s="47" t="s">
        <v>41</v>
      </c>
      <c r="C594" s="48">
        <v>0</v>
      </c>
      <c r="D594" s="48">
        <f>C594</f>
        <v>0</v>
      </c>
      <c r="E594" s="48">
        <v>0</v>
      </c>
      <c r="F594" s="48">
        <v>0</v>
      </c>
      <c r="G594" s="49">
        <f>H594+I594+J594</f>
        <v>0</v>
      </c>
      <c r="H594" s="48"/>
      <c r="I594" s="48">
        <f>F594-E594</f>
        <v>0</v>
      </c>
      <c r="J594" s="48"/>
      <c r="K594" s="49"/>
      <c r="L594" s="48"/>
      <c r="M594" s="48"/>
      <c r="N594" s="48"/>
      <c r="O594" s="49">
        <f>P594+Q594+R594</f>
        <v>0</v>
      </c>
      <c r="P594" s="48">
        <v>0</v>
      </c>
      <c r="Q594" s="48">
        <v>0</v>
      </c>
      <c r="R594" s="48">
        <v>0</v>
      </c>
      <c r="S594" s="49">
        <v>0</v>
      </c>
      <c r="T594" s="48"/>
      <c r="U594" s="48"/>
      <c r="V594" s="48"/>
      <c r="W594" s="49">
        <v>0</v>
      </c>
      <c r="X594" s="48"/>
      <c r="Y594" s="48"/>
      <c r="Z594" s="48"/>
      <c r="AA594" s="29">
        <f>AB594+AC594+AD594</f>
        <v>0</v>
      </c>
      <c r="AB594" s="48">
        <f t="shared" si="105"/>
        <v>0</v>
      </c>
      <c r="AC594" s="49">
        <f t="shared" si="105"/>
        <v>0</v>
      </c>
      <c r="AD594" s="50">
        <f t="shared" si="105"/>
        <v>0</v>
      </c>
      <c r="AE594" s="49">
        <f>AF594+AG594+AH594</f>
        <v>0</v>
      </c>
      <c r="AF594" s="48"/>
      <c r="AG594" s="49"/>
      <c r="AH594" s="50"/>
      <c r="AI594" s="49"/>
      <c r="AJ594" s="49"/>
      <c r="AM594" s="35"/>
      <c r="AN594" s="35"/>
      <c r="AO594" s="12"/>
      <c r="AQ594" s="9"/>
    </row>
    <row r="595" spans="1:43" ht="19.899999999999999" customHeight="1" x14ac:dyDescent="0.2">
      <c r="A595" s="40"/>
      <c r="B595" s="47" t="s">
        <v>42</v>
      </c>
      <c r="C595" s="48">
        <v>24692.169000000002</v>
      </c>
      <c r="D595" s="48"/>
      <c r="E595" s="48">
        <v>0</v>
      </c>
      <c r="F595" s="48">
        <v>0</v>
      </c>
      <c r="G595" s="49">
        <f>H595+I595+J595</f>
        <v>0</v>
      </c>
      <c r="H595" s="48"/>
      <c r="I595" s="48">
        <f>F595-E595</f>
        <v>0</v>
      </c>
      <c r="J595" s="48"/>
      <c r="K595" s="49"/>
      <c r="L595" s="48"/>
      <c r="M595" s="48"/>
      <c r="N595" s="48"/>
      <c r="O595" s="49">
        <f>P595+Q595+R595</f>
        <v>24692.169000000002</v>
      </c>
      <c r="P595" s="48">
        <v>0</v>
      </c>
      <c r="Q595" s="48">
        <v>24692.169000000002</v>
      </c>
      <c r="R595" s="48">
        <v>0</v>
      </c>
      <c r="S595" s="49">
        <v>0</v>
      </c>
      <c r="T595" s="48"/>
      <c r="U595" s="48"/>
      <c r="V595" s="48"/>
      <c r="W595" s="49">
        <v>0</v>
      </c>
      <c r="X595" s="48"/>
      <c r="Y595" s="48"/>
      <c r="Z595" s="48"/>
      <c r="AA595" s="29">
        <f>AB595+AC595+AD595</f>
        <v>0</v>
      </c>
      <c r="AB595" s="48">
        <f t="shared" si="105"/>
        <v>0</v>
      </c>
      <c r="AC595" s="49">
        <f t="shared" si="105"/>
        <v>0</v>
      </c>
      <c r="AD595" s="50">
        <f t="shared" si="105"/>
        <v>0</v>
      </c>
      <c r="AE595" s="49">
        <f>AF595+AG595+AH595</f>
        <v>0</v>
      </c>
      <c r="AF595" s="48"/>
      <c r="AG595" s="49"/>
      <c r="AH595" s="50"/>
      <c r="AI595" s="49"/>
      <c r="AJ595" s="49"/>
      <c r="AM595" s="35"/>
      <c r="AN595" s="35"/>
      <c r="AO595" s="12"/>
      <c r="AQ595" s="9"/>
    </row>
    <row r="596" spans="1:43" ht="19.899999999999999" customHeight="1" x14ac:dyDescent="0.2">
      <c r="A596" s="40"/>
      <c r="B596" s="47" t="s">
        <v>43</v>
      </c>
      <c r="C596" s="48">
        <v>646.029</v>
      </c>
      <c r="D596" s="48"/>
      <c r="E596" s="48">
        <v>0</v>
      </c>
      <c r="F596" s="48">
        <v>0</v>
      </c>
      <c r="G596" s="49">
        <f>H596+I596+J596</f>
        <v>0</v>
      </c>
      <c r="H596" s="48"/>
      <c r="I596" s="48">
        <f>F596-E596</f>
        <v>0</v>
      </c>
      <c r="J596" s="48"/>
      <c r="K596" s="49"/>
      <c r="L596" s="48"/>
      <c r="M596" s="48"/>
      <c r="N596" s="48"/>
      <c r="O596" s="49">
        <f>P596+Q596+R596</f>
        <v>646.029</v>
      </c>
      <c r="P596" s="48">
        <v>0</v>
      </c>
      <c r="Q596" s="48">
        <v>646.029</v>
      </c>
      <c r="R596" s="48">
        <v>0</v>
      </c>
      <c r="S596" s="49">
        <v>0</v>
      </c>
      <c r="T596" s="48"/>
      <c r="U596" s="48"/>
      <c r="V596" s="48"/>
      <c r="W596" s="49">
        <v>0</v>
      </c>
      <c r="X596" s="48"/>
      <c r="Y596" s="48"/>
      <c r="Z596" s="48"/>
      <c r="AA596" s="29">
        <f>AB596+AC596+AD596</f>
        <v>0</v>
      </c>
      <c r="AB596" s="48">
        <f t="shared" si="105"/>
        <v>0</v>
      </c>
      <c r="AC596" s="49">
        <f t="shared" si="105"/>
        <v>0</v>
      </c>
      <c r="AD596" s="50">
        <f t="shared" si="105"/>
        <v>0</v>
      </c>
      <c r="AE596" s="49">
        <f>AF596+AG596+AH596</f>
        <v>0</v>
      </c>
      <c r="AF596" s="48"/>
      <c r="AG596" s="49"/>
      <c r="AH596" s="50"/>
      <c r="AI596" s="49"/>
      <c r="AJ596" s="49"/>
      <c r="AM596" s="35"/>
      <c r="AN596" s="35"/>
      <c r="AO596" s="12"/>
      <c r="AQ596" s="9"/>
    </row>
    <row r="597" spans="1:43" ht="19.899999999999999" customHeight="1" x14ac:dyDescent="0.2">
      <c r="A597" s="40"/>
      <c r="B597" s="47" t="s">
        <v>44</v>
      </c>
      <c r="C597" s="48">
        <v>1769.8969999999999</v>
      </c>
      <c r="D597" s="48"/>
      <c r="E597" s="48">
        <v>0</v>
      </c>
      <c r="F597" s="48">
        <v>0</v>
      </c>
      <c r="G597" s="49">
        <f>H597+I597+J597</f>
        <v>0</v>
      </c>
      <c r="H597" s="48"/>
      <c r="I597" s="48">
        <f>F597-E597</f>
        <v>0</v>
      </c>
      <c r="J597" s="48"/>
      <c r="K597" s="49"/>
      <c r="L597" s="48"/>
      <c r="M597" s="48"/>
      <c r="N597" s="48"/>
      <c r="O597" s="49">
        <f>P597+Q597+R597</f>
        <v>4136.8019999999951</v>
      </c>
      <c r="P597" s="48">
        <v>0</v>
      </c>
      <c r="Q597" s="48">
        <v>4136.8019999999951</v>
      </c>
      <c r="R597" s="48">
        <v>0</v>
      </c>
      <c r="S597" s="49">
        <f>T597+U597+V597</f>
        <v>0</v>
      </c>
      <c r="T597" s="48">
        <f>T593-SUM(T594:T596)</f>
        <v>0</v>
      </c>
      <c r="U597" s="48">
        <f>U593-SUM(U594:U596)</f>
        <v>0</v>
      </c>
      <c r="V597" s="48">
        <f>V593-SUM(V594:V596)</f>
        <v>0</v>
      </c>
      <c r="W597" s="49">
        <f>X597+Y597+Z597</f>
        <v>0</v>
      </c>
      <c r="X597" s="48">
        <f>X593-SUM(X594:X596)</f>
        <v>0</v>
      </c>
      <c r="Y597" s="48">
        <f>Y593-SUM(Y594:Y596)</f>
        <v>0</v>
      </c>
      <c r="Z597" s="48">
        <f>Z593-SUM(Z594:Z596)</f>
        <v>0</v>
      </c>
      <c r="AA597" s="29">
        <f>AB597+AC597+AD597</f>
        <v>0</v>
      </c>
      <c r="AB597" s="48">
        <f t="shared" si="105"/>
        <v>0</v>
      </c>
      <c r="AC597" s="49">
        <f t="shared" si="105"/>
        <v>0</v>
      </c>
      <c r="AD597" s="50">
        <f t="shared" si="105"/>
        <v>0</v>
      </c>
      <c r="AE597" s="49">
        <f>AF597+AG597+AH597</f>
        <v>0</v>
      </c>
      <c r="AF597" s="48"/>
      <c r="AG597" s="49"/>
      <c r="AH597" s="50"/>
      <c r="AI597" s="49"/>
      <c r="AJ597" s="49"/>
      <c r="AM597" s="35"/>
      <c r="AN597" s="35"/>
      <c r="AO597" s="12"/>
      <c r="AQ597" s="9"/>
    </row>
    <row r="598" spans="1:43" ht="40.5" x14ac:dyDescent="0.2">
      <c r="A598" s="26"/>
      <c r="B598" s="33" t="s">
        <v>174</v>
      </c>
      <c r="C598" s="29">
        <f>C599+C617+C642+C887+C911</f>
        <v>15642746.735532003</v>
      </c>
      <c r="D598" s="29">
        <f t="shared" ref="D598:AI598" si="106">D599+D617+D642+D887+D911</f>
        <v>129687.98110999999</v>
      </c>
      <c r="E598" s="29">
        <f t="shared" si="106"/>
        <v>2987159.52624</v>
      </c>
      <c r="F598" s="29">
        <f t="shared" si="106"/>
        <v>2986549.7396959998</v>
      </c>
      <c r="G598" s="29">
        <f t="shared" si="106"/>
        <v>3478.5634300000002</v>
      </c>
      <c r="H598" s="29">
        <f t="shared" si="106"/>
        <v>0</v>
      </c>
      <c r="I598" s="29">
        <f t="shared" si="106"/>
        <v>2786.15157</v>
      </c>
      <c r="J598" s="29">
        <f t="shared" si="106"/>
        <v>692.41186000000016</v>
      </c>
      <c r="K598" s="29">
        <f t="shared" si="106"/>
        <v>0</v>
      </c>
      <c r="L598" s="29">
        <f t="shared" si="106"/>
        <v>0</v>
      </c>
      <c r="M598" s="29">
        <f t="shared" si="106"/>
        <v>0</v>
      </c>
      <c r="N598" s="29">
        <f t="shared" si="106"/>
        <v>0</v>
      </c>
      <c r="O598" s="29">
        <f t="shared" si="106"/>
        <v>5965243.2056249809</v>
      </c>
      <c r="P598" s="29">
        <f t="shared" si="106"/>
        <v>2111212.6</v>
      </c>
      <c r="Q598" s="29">
        <f t="shared" si="106"/>
        <v>3300032.1999999997</v>
      </c>
      <c r="R598" s="29">
        <f t="shared" si="106"/>
        <v>553998.40562498057</v>
      </c>
      <c r="S598" s="29">
        <f t="shared" si="106"/>
        <v>1584468.2125899999</v>
      </c>
      <c r="T598" s="29">
        <f t="shared" si="106"/>
        <v>825434.10415000014</v>
      </c>
      <c r="U598" s="29">
        <f t="shared" si="106"/>
        <v>726841.99697999994</v>
      </c>
      <c r="V598" s="29">
        <f t="shared" si="106"/>
        <v>32192.054259999997</v>
      </c>
      <c r="W598" s="29">
        <f t="shared" si="106"/>
        <v>1766098.3398419998</v>
      </c>
      <c r="X598" s="29">
        <f t="shared" si="106"/>
        <v>825434.10865000007</v>
      </c>
      <c r="Y598" s="29">
        <f t="shared" si="106"/>
        <v>890071.87872199994</v>
      </c>
      <c r="Z598" s="29">
        <f t="shared" si="106"/>
        <v>50592.299760000002</v>
      </c>
      <c r="AA598" s="29">
        <f t="shared" si="106"/>
        <v>186922.56114199999</v>
      </c>
      <c r="AB598" s="29">
        <f t="shared" si="106"/>
        <v>4.5000000027357601E-3</v>
      </c>
      <c r="AC598" s="29">
        <f t="shared" si="106"/>
        <v>167825.14022199999</v>
      </c>
      <c r="AD598" s="29">
        <f t="shared" si="106"/>
        <v>19097.416420000005</v>
      </c>
      <c r="AE598" s="29">
        <f t="shared" si="106"/>
        <v>1813.8659699999998</v>
      </c>
      <c r="AF598" s="29">
        <f t="shared" si="106"/>
        <v>0</v>
      </c>
      <c r="AG598" s="29">
        <f t="shared" si="106"/>
        <v>1809.10691</v>
      </c>
      <c r="AH598" s="29">
        <f t="shared" si="106"/>
        <v>4.7590599999999998</v>
      </c>
      <c r="AI598" s="29">
        <f t="shared" si="106"/>
        <v>0</v>
      </c>
      <c r="AJ598" s="29"/>
      <c r="AL598" s="12">
        <f>G598+W598-K598-S598-(AA598-AE598)</f>
        <v>-4.4899999629706144E-3</v>
      </c>
      <c r="AM598" s="35">
        <f>G598+W598-K598-S598</f>
        <v>185108.69068200001</v>
      </c>
      <c r="AN598" s="35">
        <f>AA598-AE598</f>
        <v>185108.69517199998</v>
      </c>
      <c r="AO598" s="12">
        <f>AM598-AN598</f>
        <v>-4.4899999629706144E-3</v>
      </c>
      <c r="AQ598" s="9"/>
    </row>
    <row r="599" spans="1:43" ht="54" x14ac:dyDescent="0.2">
      <c r="A599" s="26"/>
      <c r="B599" s="36" t="s">
        <v>175</v>
      </c>
      <c r="C599" s="29">
        <f>C600+C609</f>
        <v>62209.146599999993</v>
      </c>
      <c r="D599" s="29">
        <f t="shared" ref="D599:AI599" si="107">D600+D609</f>
        <v>0</v>
      </c>
      <c r="E599" s="29">
        <f t="shared" si="107"/>
        <v>16416.722600000001</v>
      </c>
      <c r="F599" s="29">
        <f t="shared" si="107"/>
        <v>16425.016599999999</v>
      </c>
      <c r="G599" s="29">
        <f t="shared" si="107"/>
        <v>8.2940000000000005</v>
      </c>
      <c r="H599" s="29">
        <f t="shared" si="107"/>
        <v>0</v>
      </c>
      <c r="I599" s="29">
        <f t="shared" si="107"/>
        <v>8.2442000000000011</v>
      </c>
      <c r="J599" s="29">
        <f t="shared" si="107"/>
        <v>4.9799999999999997E-2</v>
      </c>
      <c r="K599" s="29">
        <f t="shared" si="107"/>
        <v>0</v>
      </c>
      <c r="L599" s="29">
        <f t="shared" si="107"/>
        <v>0</v>
      </c>
      <c r="M599" s="29">
        <f t="shared" si="107"/>
        <v>0</v>
      </c>
      <c r="N599" s="29">
        <f t="shared" si="107"/>
        <v>0</v>
      </c>
      <c r="O599" s="29">
        <f t="shared" si="107"/>
        <v>43592.000000000007</v>
      </c>
      <c r="P599" s="29">
        <f t="shared" si="107"/>
        <v>0</v>
      </c>
      <c r="Q599" s="29">
        <f t="shared" si="107"/>
        <v>43417.600000000006</v>
      </c>
      <c r="R599" s="29">
        <f t="shared" si="107"/>
        <v>174.4</v>
      </c>
      <c r="S599" s="29">
        <f t="shared" si="107"/>
        <v>30319.3</v>
      </c>
      <c r="T599" s="29">
        <f t="shared" si="107"/>
        <v>0</v>
      </c>
      <c r="U599" s="29">
        <f t="shared" si="107"/>
        <v>30180.32</v>
      </c>
      <c r="V599" s="29">
        <f t="shared" si="107"/>
        <v>138.97999999999999</v>
      </c>
      <c r="W599" s="29">
        <f t="shared" si="107"/>
        <v>34743.949999999997</v>
      </c>
      <c r="X599" s="29">
        <f t="shared" si="107"/>
        <v>0</v>
      </c>
      <c r="Y599" s="29">
        <f t="shared" si="107"/>
        <v>34604.969999999994</v>
      </c>
      <c r="Z599" s="29">
        <f t="shared" si="107"/>
        <v>138.97999999999999</v>
      </c>
      <c r="AA599" s="29">
        <f t="shared" si="107"/>
        <v>4432.943999999994</v>
      </c>
      <c r="AB599" s="29">
        <f t="shared" si="107"/>
        <v>0</v>
      </c>
      <c r="AC599" s="29">
        <f t="shared" si="107"/>
        <v>4432.8941999999943</v>
      </c>
      <c r="AD599" s="29">
        <f t="shared" si="107"/>
        <v>4.9799999999999997E-2</v>
      </c>
      <c r="AE599" s="29">
        <f t="shared" si="107"/>
        <v>0</v>
      </c>
      <c r="AF599" s="29">
        <f t="shared" si="107"/>
        <v>0</v>
      </c>
      <c r="AG599" s="29">
        <f t="shared" si="107"/>
        <v>0</v>
      </c>
      <c r="AH599" s="29">
        <f t="shared" si="107"/>
        <v>0</v>
      </c>
      <c r="AI599" s="29">
        <f t="shared" si="107"/>
        <v>0</v>
      </c>
      <c r="AJ599" s="29"/>
      <c r="AL599" s="12">
        <f>G599+W599-K599-S599-(AA599-AE599)</f>
        <v>0</v>
      </c>
      <c r="AM599" s="35">
        <f>G599+W599-K599-S599</f>
        <v>4432.9439999999995</v>
      </c>
      <c r="AN599" s="35">
        <f>AA599-AE599</f>
        <v>4432.943999999994</v>
      </c>
      <c r="AO599" s="12">
        <f>AM599-AN599</f>
        <v>0</v>
      </c>
      <c r="AQ599" s="9"/>
    </row>
    <row r="600" spans="1:43" ht="54" x14ac:dyDescent="0.2">
      <c r="A600" s="26"/>
      <c r="B600" s="37" t="s">
        <v>176</v>
      </c>
      <c r="C600" s="29">
        <f>C601</f>
        <v>6369.6666000000005</v>
      </c>
      <c r="D600" s="29">
        <f t="shared" ref="D600:S603" si="108">D601</f>
        <v>0</v>
      </c>
      <c r="E600" s="29">
        <f t="shared" si="108"/>
        <v>6356.3526000000002</v>
      </c>
      <c r="F600" s="29">
        <f t="shared" si="108"/>
        <v>6364.6466</v>
      </c>
      <c r="G600" s="29">
        <f t="shared" si="108"/>
        <v>8.2940000000000005</v>
      </c>
      <c r="H600" s="29">
        <f t="shared" si="108"/>
        <v>0</v>
      </c>
      <c r="I600" s="29">
        <f t="shared" si="108"/>
        <v>8.2442000000000011</v>
      </c>
      <c r="J600" s="29">
        <f t="shared" si="108"/>
        <v>4.9799999999999997E-2</v>
      </c>
      <c r="K600" s="29">
        <f t="shared" si="108"/>
        <v>0</v>
      </c>
      <c r="L600" s="29">
        <f t="shared" si="108"/>
        <v>0</v>
      </c>
      <c r="M600" s="29">
        <f t="shared" si="108"/>
        <v>0</v>
      </c>
      <c r="N600" s="29">
        <f t="shared" si="108"/>
        <v>0</v>
      </c>
      <c r="O600" s="29">
        <f t="shared" si="108"/>
        <v>0</v>
      </c>
      <c r="P600" s="29">
        <f t="shared" si="108"/>
        <v>0</v>
      </c>
      <c r="Q600" s="29">
        <f t="shared" si="108"/>
        <v>0</v>
      </c>
      <c r="R600" s="29">
        <f t="shared" si="108"/>
        <v>0</v>
      </c>
      <c r="S600" s="29">
        <f t="shared" si="108"/>
        <v>0</v>
      </c>
      <c r="T600" s="29">
        <f t="shared" ref="T600:AI603" si="109">T601</f>
        <v>0</v>
      </c>
      <c r="U600" s="29">
        <f t="shared" si="109"/>
        <v>0</v>
      </c>
      <c r="V600" s="29">
        <f t="shared" si="109"/>
        <v>0</v>
      </c>
      <c r="W600" s="29">
        <f t="shared" si="109"/>
        <v>0</v>
      </c>
      <c r="X600" s="29">
        <f t="shared" si="109"/>
        <v>0</v>
      </c>
      <c r="Y600" s="29">
        <f t="shared" si="109"/>
        <v>0</v>
      </c>
      <c r="Z600" s="29">
        <f t="shared" si="109"/>
        <v>0</v>
      </c>
      <c r="AA600" s="29">
        <f t="shared" si="109"/>
        <v>8.2940000000000005</v>
      </c>
      <c r="AB600" s="29">
        <f t="shared" si="109"/>
        <v>0</v>
      </c>
      <c r="AC600" s="29">
        <f t="shared" si="109"/>
        <v>8.2442000000000011</v>
      </c>
      <c r="AD600" s="29">
        <f t="shared" si="109"/>
        <v>4.9799999999999997E-2</v>
      </c>
      <c r="AE600" s="29">
        <f t="shared" si="109"/>
        <v>0</v>
      </c>
      <c r="AF600" s="29">
        <f t="shared" si="109"/>
        <v>0</v>
      </c>
      <c r="AG600" s="29">
        <f t="shared" si="109"/>
        <v>0</v>
      </c>
      <c r="AH600" s="29">
        <f t="shared" si="109"/>
        <v>0</v>
      </c>
      <c r="AI600" s="29">
        <f t="shared" si="109"/>
        <v>0</v>
      </c>
      <c r="AJ600" s="29"/>
      <c r="AL600" s="12">
        <f>G600+W600-K600-S600-(AA600-AE600)</f>
        <v>0</v>
      </c>
      <c r="AM600" s="35">
        <f>G600+W600-K600-S600</f>
        <v>8.2940000000000005</v>
      </c>
      <c r="AN600" s="35">
        <f>AA600-AE600</f>
        <v>8.2940000000000005</v>
      </c>
      <c r="AO600" s="12">
        <f>AM600-AN600</f>
        <v>0</v>
      </c>
      <c r="AQ600" s="9"/>
    </row>
    <row r="601" spans="1:43" ht="76.900000000000006" customHeight="1" x14ac:dyDescent="0.2">
      <c r="A601" s="26"/>
      <c r="B601" s="38" t="s">
        <v>177</v>
      </c>
      <c r="C601" s="39">
        <f>C602</f>
        <v>6369.6666000000005</v>
      </c>
      <c r="D601" s="39">
        <f t="shared" si="108"/>
        <v>0</v>
      </c>
      <c r="E601" s="39">
        <f t="shared" si="108"/>
        <v>6356.3526000000002</v>
      </c>
      <c r="F601" s="39">
        <f t="shared" si="108"/>
        <v>6364.6466</v>
      </c>
      <c r="G601" s="39">
        <f t="shared" si="108"/>
        <v>8.2940000000000005</v>
      </c>
      <c r="H601" s="39">
        <f t="shared" si="108"/>
        <v>0</v>
      </c>
      <c r="I601" s="39">
        <f t="shared" si="108"/>
        <v>8.2442000000000011</v>
      </c>
      <c r="J601" s="39">
        <f t="shared" si="108"/>
        <v>4.9799999999999997E-2</v>
      </c>
      <c r="K601" s="39">
        <f t="shared" si="108"/>
        <v>0</v>
      </c>
      <c r="L601" s="39">
        <f t="shared" si="108"/>
        <v>0</v>
      </c>
      <c r="M601" s="39">
        <f t="shared" si="108"/>
        <v>0</v>
      </c>
      <c r="N601" s="39">
        <f t="shared" si="108"/>
        <v>0</v>
      </c>
      <c r="O601" s="39">
        <f t="shared" si="108"/>
        <v>0</v>
      </c>
      <c r="P601" s="39">
        <f t="shared" si="108"/>
        <v>0</v>
      </c>
      <c r="Q601" s="39">
        <f t="shared" si="108"/>
        <v>0</v>
      </c>
      <c r="R601" s="39">
        <f t="shared" si="108"/>
        <v>0</v>
      </c>
      <c r="S601" s="39">
        <f t="shared" si="108"/>
        <v>0</v>
      </c>
      <c r="T601" s="39">
        <f t="shared" si="109"/>
        <v>0</v>
      </c>
      <c r="U601" s="39">
        <f t="shared" si="109"/>
        <v>0</v>
      </c>
      <c r="V601" s="39">
        <f t="shared" si="109"/>
        <v>0</v>
      </c>
      <c r="W601" s="39">
        <f t="shared" si="109"/>
        <v>0</v>
      </c>
      <c r="X601" s="39">
        <f t="shared" si="109"/>
        <v>0</v>
      </c>
      <c r="Y601" s="39">
        <f t="shared" si="109"/>
        <v>0</v>
      </c>
      <c r="Z601" s="39">
        <f t="shared" si="109"/>
        <v>0</v>
      </c>
      <c r="AA601" s="39">
        <f t="shared" si="109"/>
        <v>8.2940000000000005</v>
      </c>
      <c r="AB601" s="39">
        <f t="shared" si="109"/>
        <v>0</v>
      </c>
      <c r="AC601" s="39">
        <f t="shared" si="109"/>
        <v>8.2442000000000011</v>
      </c>
      <c r="AD601" s="39">
        <f t="shared" si="109"/>
        <v>4.9799999999999997E-2</v>
      </c>
      <c r="AE601" s="39">
        <f t="shared" si="109"/>
        <v>0</v>
      </c>
      <c r="AF601" s="39">
        <f t="shared" si="109"/>
        <v>0</v>
      </c>
      <c r="AG601" s="39">
        <f t="shared" si="109"/>
        <v>0</v>
      </c>
      <c r="AH601" s="39">
        <f t="shared" si="109"/>
        <v>0</v>
      </c>
      <c r="AI601" s="39">
        <f t="shared" si="109"/>
        <v>0</v>
      </c>
      <c r="AJ601" s="39"/>
      <c r="AL601" s="12">
        <f>G601+W601-K601-S601-(AA601-AE601)</f>
        <v>0</v>
      </c>
      <c r="AM601" s="35">
        <f>G601+W601-K601-S601</f>
        <v>8.2940000000000005</v>
      </c>
      <c r="AN601" s="35">
        <f>AA601-AE601</f>
        <v>8.2940000000000005</v>
      </c>
      <c r="AO601" s="12">
        <f>AM601-AN601</f>
        <v>0</v>
      </c>
      <c r="AQ601" s="9"/>
    </row>
    <row r="602" spans="1:43" ht="91.9" customHeight="1" x14ac:dyDescent="0.2">
      <c r="A602" s="26"/>
      <c r="B602" s="38" t="s">
        <v>178</v>
      </c>
      <c r="C602" s="39">
        <f>C603</f>
        <v>6369.6666000000005</v>
      </c>
      <c r="D602" s="39">
        <f t="shared" si="108"/>
        <v>0</v>
      </c>
      <c r="E602" s="39">
        <f t="shared" si="108"/>
        <v>6356.3526000000002</v>
      </c>
      <c r="F602" s="39">
        <f t="shared" si="108"/>
        <v>6364.6466</v>
      </c>
      <c r="G602" s="39">
        <f t="shared" si="108"/>
        <v>8.2940000000000005</v>
      </c>
      <c r="H602" s="39">
        <f t="shared" si="108"/>
        <v>0</v>
      </c>
      <c r="I602" s="39">
        <f t="shared" si="108"/>
        <v>8.2442000000000011</v>
      </c>
      <c r="J602" s="39">
        <f t="shared" si="108"/>
        <v>4.9799999999999997E-2</v>
      </c>
      <c r="K602" s="39">
        <f t="shared" si="108"/>
        <v>0</v>
      </c>
      <c r="L602" s="39">
        <f t="shared" si="108"/>
        <v>0</v>
      </c>
      <c r="M602" s="39">
        <f t="shared" si="108"/>
        <v>0</v>
      </c>
      <c r="N602" s="39">
        <f t="shared" si="108"/>
        <v>0</v>
      </c>
      <c r="O602" s="39">
        <f t="shared" si="108"/>
        <v>0</v>
      </c>
      <c r="P602" s="39">
        <f t="shared" si="108"/>
        <v>0</v>
      </c>
      <c r="Q602" s="39">
        <f t="shared" si="108"/>
        <v>0</v>
      </c>
      <c r="R602" s="39">
        <f t="shared" si="108"/>
        <v>0</v>
      </c>
      <c r="S602" s="39">
        <f t="shared" si="108"/>
        <v>0</v>
      </c>
      <c r="T602" s="39">
        <f t="shared" si="109"/>
        <v>0</v>
      </c>
      <c r="U602" s="39">
        <f t="shared" si="109"/>
        <v>0</v>
      </c>
      <c r="V602" s="39">
        <f t="shared" si="109"/>
        <v>0</v>
      </c>
      <c r="W602" s="39">
        <f t="shared" si="109"/>
        <v>0</v>
      </c>
      <c r="X602" s="39">
        <f t="shared" si="109"/>
        <v>0</v>
      </c>
      <c r="Y602" s="39">
        <f t="shared" si="109"/>
        <v>0</v>
      </c>
      <c r="Z602" s="39">
        <f t="shared" si="109"/>
        <v>0</v>
      </c>
      <c r="AA602" s="39">
        <f t="shared" si="109"/>
        <v>8.2940000000000005</v>
      </c>
      <c r="AB602" s="39">
        <f t="shared" si="109"/>
        <v>0</v>
      </c>
      <c r="AC602" s="39">
        <f t="shared" si="109"/>
        <v>8.2442000000000011</v>
      </c>
      <c r="AD602" s="39">
        <f t="shared" si="109"/>
        <v>4.9799999999999997E-2</v>
      </c>
      <c r="AE602" s="39">
        <f t="shared" si="109"/>
        <v>0</v>
      </c>
      <c r="AF602" s="39">
        <f t="shared" si="109"/>
        <v>0</v>
      </c>
      <c r="AG602" s="39">
        <f t="shared" si="109"/>
        <v>0</v>
      </c>
      <c r="AH602" s="39">
        <f t="shared" si="109"/>
        <v>0</v>
      </c>
      <c r="AI602" s="39">
        <f t="shared" si="109"/>
        <v>0</v>
      </c>
      <c r="AJ602" s="39"/>
      <c r="AM602" s="35"/>
      <c r="AN602" s="35"/>
      <c r="AO602" s="12"/>
      <c r="AQ602" s="9"/>
    </row>
    <row r="603" spans="1:43" s="66" customFormat="1" ht="78" customHeight="1" x14ac:dyDescent="0.25">
      <c r="A603" s="63"/>
      <c r="B603" s="69" t="s">
        <v>179</v>
      </c>
      <c r="C603" s="39">
        <f>C604</f>
        <v>6369.6666000000005</v>
      </c>
      <c r="D603" s="39">
        <f t="shared" si="108"/>
        <v>0</v>
      </c>
      <c r="E603" s="39">
        <f t="shared" si="108"/>
        <v>6356.3526000000002</v>
      </c>
      <c r="F603" s="39">
        <f t="shared" si="108"/>
        <v>6364.6466</v>
      </c>
      <c r="G603" s="39">
        <f t="shared" si="108"/>
        <v>8.2940000000000005</v>
      </c>
      <c r="H603" s="39">
        <f t="shared" si="108"/>
        <v>0</v>
      </c>
      <c r="I603" s="39">
        <f t="shared" si="108"/>
        <v>8.2442000000000011</v>
      </c>
      <c r="J603" s="39">
        <f t="shared" si="108"/>
        <v>4.9799999999999997E-2</v>
      </c>
      <c r="K603" s="39">
        <f t="shared" si="108"/>
        <v>0</v>
      </c>
      <c r="L603" s="39">
        <f t="shared" si="108"/>
        <v>0</v>
      </c>
      <c r="M603" s="39">
        <f t="shared" si="108"/>
        <v>0</v>
      </c>
      <c r="N603" s="39">
        <f t="shared" si="108"/>
        <v>0</v>
      </c>
      <c r="O603" s="39">
        <f t="shared" si="108"/>
        <v>0</v>
      </c>
      <c r="P603" s="39">
        <f t="shared" si="108"/>
        <v>0</v>
      </c>
      <c r="Q603" s="39">
        <f t="shared" si="108"/>
        <v>0</v>
      </c>
      <c r="R603" s="39">
        <f t="shared" si="108"/>
        <v>0</v>
      </c>
      <c r="S603" s="39">
        <f t="shared" si="108"/>
        <v>0</v>
      </c>
      <c r="T603" s="39">
        <f t="shared" si="109"/>
        <v>0</v>
      </c>
      <c r="U603" s="39">
        <f t="shared" si="109"/>
        <v>0</v>
      </c>
      <c r="V603" s="39">
        <f t="shared" si="109"/>
        <v>0</v>
      </c>
      <c r="W603" s="39">
        <f t="shared" si="109"/>
        <v>0</v>
      </c>
      <c r="X603" s="39">
        <f t="shared" si="109"/>
        <v>0</v>
      </c>
      <c r="Y603" s="39">
        <f t="shared" si="109"/>
        <v>0</v>
      </c>
      <c r="Z603" s="39">
        <f t="shared" si="109"/>
        <v>0</v>
      </c>
      <c r="AA603" s="39">
        <f t="shared" si="109"/>
        <v>8.2940000000000005</v>
      </c>
      <c r="AB603" s="39">
        <f t="shared" si="109"/>
        <v>0</v>
      </c>
      <c r="AC603" s="39">
        <f t="shared" si="109"/>
        <v>8.2442000000000011</v>
      </c>
      <c r="AD603" s="39">
        <f t="shared" si="109"/>
        <v>4.9799999999999997E-2</v>
      </c>
      <c r="AE603" s="39">
        <f t="shared" si="109"/>
        <v>0</v>
      </c>
      <c r="AF603" s="39">
        <f t="shared" si="109"/>
        <v>0</v>
      </c>
      <c r="AG603" s="39">
        <f t="shared" si="109"/>
        <v>0</v>
      </c>
      <c r="AH603" s="39">
        <f t="shared" si="109"/>
        <v>0</v>
      </c>
      <c r="AI603" s="39">
        <f t="shared" si="109"/>
        <v>0</v>
      </c>
      <c r="AJ603" s="39"/>
      <c r="AL603" s="67">
        <f>G603+W603-K603-S603-(AA603-AE603)</f>
        <v>0</v>
      </c>
      <c r="AM603" s="68">
        <f>G603+W603-K603-S603</f>
        <v>8.2940000000000005</v>
      </c>
      <c r="AN603" s="68">
        <f>AA603-AE603</f>
        <v>8.2940000000000005</v>
      </c>
      <c r="AO603" s="67">
        <f>AM603-AN603</f>
        <v>0</v>
      </c>
      <c r="AQ603" s="9"/>
    </row>
    <row r="604" spans="1:43" ht="86.45" customHeight="1" x14ac:dyDescent="0.2">
      <c r="A604" s="40">
        <v>108</v>
      </c>
      <c r="B604" s="85" t="s">
        <v>180</v>
      </c>
      <c r="C604" s="42">
        <f>SUM(C605:C608)</f>
        <v>6369.6666000000005</v>
      </c>
      <c r="D604" s="42">
        <f>SUM(D605:D608)</f>
        <v>0</v>
      </c>
      <c r="E604" s="42">
        <v>6356.3526000000002</v>
      </c>
      <c r="F604" s="42">
        <v>6364.6466</v>
      </c>
      <c r="G604" s="46">
        <f>H604+I604+J604</f>
        <v>8.2940000000000005</v>
      </c>
      <c r="H604" s="54"/>
      <c r="I604" s="54">
        <v>8.2442000000000011</v>
      </c>
      <c r="J604" s="54">
        <v>4.9799999999999997E-2</v>
      </c>
      <c r="K604" s="46">
        <f>L604+M604+N604</f>
        <v>0</v>
      </c>
      <c r="L604" s="54"/>
      <c r="M604" s="54"/>
      <c r="N604" s="54"/>
      <c r="O604" s="46">
        <f>P604+Q604+R604</f>
        <v>0</v>
      </c>
      <c r="P604" s="54">
        <v>0</v>
      </c>
      <c r="Q604" s="54">
        <v>0</v>
      </c>
      <c r="R604" s="54">
        <v>0</v>
      </c>
      <c r="S604" s="49">
        <f>T604+U604+V604</f>
        <v>0</v>
      </c>
      <c r="T604" s="48">
        <v>0</v>
      </c>
      <c r="U604" s="48">
        <v>0</v>
      </c>
      <c r="V604" s="48">
        <v>0</v>
      </c>
      <c r="W604" s="43">
        <f>X604+Y604+Z604</f>
        <v>0</v>
      </c>
      <c r="X604" s="42">
        <v>0</v>
      </c>
      <c r="Y604" s="42">
        <v>0</v>
      </c>
      <c r="Z604" s="42">
        <v>0</v>
      </c>
      <c r="AA604" s="29">
        <f t="shared" ref="AA604:AA616" si="110">AB604+AC604+AD604</f>
        <v>8.2940000000000005</v>
      </c>
      <c r="AB604" s="48">
        <f t="shared" ref="AB604:AD608" si="111">X604+H604-L604-(T604-AF604)</f>
        <v>0</v>
      </c>
      <c r="AC604" s="49">
        <f t="shared" si="111"/>
        <v>8.2442000000000011</v>
      </c>
      <c r="AD604" s="50">
        <f t="shared" si="111"/>
        <v>4.9799999999999997E-2</v>
      </c>
      <c r="AE604" s="46">
        <f>AF604+AG604+AH604</f>
        <v>0</v>
      </c>
      <c r="AF604" s="46"/>
      <c r="AG604" s="46"/>
      <c r="AH604" s="46"/>
      <c r="AI604" s="86"/>
      <c r="AJ604" s="86"/>
      <c r="AL604" s="12">
        <f>G604+W604-K604-S604-(AA604-AE604)</f>
        <v>0</v>
      </c>
      <c r="AM604" s="35">
        <f>G604+W604-K604-S604</f>
        <v>8.2940000000000005</v>
      </c>
      <c r="AN604" s="35">
        <f>AA604-AE604</f>
        <v>8.2940000000000005</v>
      </c>
      <c r="AO604" s="12">
        <f>AM604-AN604</f>
        <v>0</v>
      </c>
      <c r="AQ604" s="9"/>
    </row>
    <row r="605" spans="1:43" ht="19.899999999999999" customHeight="1" x14ac:dyDescent="0.2">
      <c r="A605" s="40"/>
      <c r="B605" s="47" t="s">
        <v>41</v>
      </c>
      <c r="C605" s="48">
        <v>0</v>
      </c>
      <c r="D605" s="48">
        <f>C605</f>
        <v>0</v>
      </c>
      <c r="E605" s="48">
        <v>0</v>
      </c>
      <c r="F605" s="48">
        <v>0</v>
      </c>
      <c r="G605" s="49">
        <f>H605+I605+J605</f>
        <v>0</v>
      </c>
      <c r="H605" s="48"/>
      <c r="I605" s="48">
        <f>F605-E605</f>
        <v>0</v>
      </c>
      <c r="J605" s="48"/>
      <c r="K605" s="49"/>
      <c r="L605" s="48"/>
      <c r="M605" s="48"/>
      <c r="N605" s="48"/>
      <c r="O605" s="49">
        <f>P605+Q605+R605</f>
        <v>0</v>
      </c>
      <c r="P605" s="48">
        <v>0</v>
      </c>
      <c r="Q605" s="48">
        <v>0</v>
      </c>
      <c r="R605" s="48">
        <v>0</v>
      </c>
      <c r="S605" s="49">
        <v>0</v>
      </c>
      <c r="T605" s="48"/>
      <c r="U605" s="48"/>
      <c r="V605" s="48"/>
      <c r="W605" s="49">
        <v>0</v>
      </c>
      <c r="X605" s="48"/>
      <c r="Y605" s="48"/>
      <c r="Z605" s="48"/>
      <c r="AA605" s="29">
        <f t="shared" si="110"/>
        <v>0</v>
      </c>
      <c r="AB605" s="48">
        <f t="shared" si="111"/>
        <v>0</v>
      </c>
      <c r="AC605" s="49">
        <f t="shared" si="111"/>
        <v>0</v>
      </c>
      <c r="AD605" s="50">
        <f t="shared" si="111"/>
        <v>0</v>
      </c>
      <c r="AE605" s="49">
        <f>AF605+AG605+AH605</f>
        <v>0</v>
      </c>
      <c r="AF605" s="49"/>
      <c r="AG605" s="49"/>
      <c r="AH605" s="49"/>
      <c r="AI605" s="87"/>
      <c r="AJ605" s="87"/>
      <c r="AM605" s="35"/>
      <c r="AN605" s="35"/>
      <c r="AO605" s="12"/>
      <c r="AQ605" s="9"/>
    </row>
    <row r="606" spans="1:43" ht="19.899999999999999" customHeight="1" x14ac:dyDescent="0.2">
      <c r="A606" s="40"/>
      <c r="B606" s="47" t="s">
        <v>42</v>
      </c>
      <c r="C606" s="48">
        <v>5812.857</v>
      </c>
      <c r="D606" s="48"/>
      <c r="E606" s="48">
        <v>5799.5429999999997</v>
      </c>
      <c r="F606" s="48">
        <v>5807.8370000000004</v>
      </c>
      <c r="G606" s="49">
        <f>H606+I606+J606</f>
        <v>8.2940000000007785</v>
      </c>
      <c r="H606" s="48"/>
      <c r="I606" s="48">
        <f>F606-E606-J606</f>
        <v>8.2442000000007791</v>
      </c>
      <c r="J606" s="48">
        <v>4.9799999999999997E-2</v>
      </c>
      <c r="K606" s="49"/>
      <c r="L606" s="48"/>
      <c r="M606" s="48"/>
      <c r="N606" s="48"/>
      <c r="O606" s="49">
        <f>P606+Q606+R606</f>
        <v>0</v>
      </c>
      <c r="P606" s="48">
        <v>0</v>
      </c>
      <c r="Q606" s="48">
        <v>0</v>
      </c>
      <c r="R606" s="48">
        <v>0</v>
      </c>
      <c r="S606" s="49">
        <v>0</v>
      </c>
      <c r="T606" s="48"/>
      <c r="U606" s="48"/>
      <c r="V606" s="48"/>
      <c r="W606" s="49">
        <v>0</v>
      </c>
      <c r="X606" s="48"/>
      <c r="Y606" s="48"/>
      <c r="Z606" s="48"/>
      <c r="AA606" s="29">
        <f t="shared" si="110"/>
        <v>8.2940000000007785</v>
      </c>
      <c r="AB606" s="48">
        <f t="shared" si="111"/>
        <v>0</v>
      </c>
      <c r="AC606" s="49">
        <f t="shared" si="111"/>
        <v>8.2442000000007791</v>
      </c>
      <c r="AD606" s="50">
        <f t="shared" si="111"/>
        <v>4.9799999999999997E-2</v>
      </c>
      <c r="AE606" s="49">
        <f>AF606+AG606+AH606</f>
        <v>0</v>
      </c>
      <c r="AF606" s="49"/>
      <c r="AG606" s="49"/>
      <c r="AH606" s="49"/>
      <c r="AI606" s="87"/>
      <c r="AJ606" s="87"/>
      <c r="AM606" s="35"/>
      <c r="AN606" s="35"/>
      <c r="AO606" s="12"/>
      <c r="AQ606" s="9"/>
    </row>
    <row r="607" spans="1:43" ht="19.899999999999999" customHeight="1" x14ac:dyDescent="0.2">
      <c r="A607" s="40"/>
      <c r="B607" s="47" t="s">
        <v>43</v>
      </c>
      <c r="C607" s="48">
        <v>0</v>
      </c>
      <c r="D607" s="48"/>
      <c r="E607" s="48">
        <v>0</v>
      </c>
      <c r="F607" s="48">
        <v>0</v>
      </c>
      <c r="G607" s="49">
        <f>H607+I607+J607</f>
        <v>0</v>
      </c>
      <c r="H607" s="48"/>
      <c r="I607" s="48">
        <f>F607-E607</f>
        <v>0</v>
      </c>
      <c r="J607" s="48"/>
      <c r="K607" s="49"/>
      <c r="L607" s="48"/>
      <c r="M607" s="48"/>
      <c r="N607" s="48"/>
      <c r="O607" s="49">
        <f>P607+Q607+R607</f>
        <v>0</v>
      </c>
      <c r="P607" s="48">
        <v>0</v>
      </c>
      <c r="Q607" s="48">
        <v>0</v>
      </c>
      <c r="R607" s="48">
        <v>0</v>
      </c>
      <c r="S607" s="49">
        <v>0</v>
      </c>
      <c r="T607" s="48"/>
      <c r="U607" s="48"/>
      <c r="V607" s="48"/>
      <c r="W607" s="49">
        <v>0</v>
      </c>
      <c r="X607" s="48"/>
      <c r="Y607" s="48"/>
      <c r="Z607" s="48"/>
      <c r="AA607" s="29">
        <f t="shared" si="110"/>
        <v>0</v>
      </c>
      <c r="AB607" s="48">
        <f t="shared" si="111"/>
        <v>0</v>
      </c>
      <c r="AC607" s="49">
        <f t="shared" si="111"/>
        <v>0</v>
      </c>
      <c r="AD607" s="50">
        <f t="shared" si="111"/>
        <v>0</v>
      </c>
      <c r="AE607" s="49">
        <f>AF607+AG607+AH607</f>
        <v>0</v>
      </c>
      <c r="AF607" s="49"/>
      <c r="AG607" s="49"/>
      <c r="AH607" s="49"/>
      <c r="AI607" s="87"/>
      <c r="AJ607" s="87"/>
      <c r="AM607" s="35"/>
      <c r="AN607" s="35"/>
      <c r="AO607" s="12"/>
      <c r="AQ607" s="9"/>
    </row>
    <row r="608" spans="1:43" ht="19.899999999999999" customHeight="1" x14ac:dyDescent="0.2">
      <c r="A608" s="40"/>
      <c r="B608" s="47" t="s">
        <v>44</v>
      </c>
      <c r="C608" s="48">
        <v>556.80960000000005</v>
      </c>
      <c r="D608" s="48"/>
      <c r="E608" s="48">
        <v>556.80960000000005</v>
      </c>
      <c r="F608" s="48">
        <v>556.80960000000005</v>
      </c>
      <c r="G608" s="49">
        <f>H608+I608+J608</f>
        <v>0</v>
      </c>
      <c r="H608" s="48"/>
      <c r="I608" s="48">
        <f>F608-E608</f>
        <v>0</v>
      </c>
      <c r="J608" s="48"/>
      <c r="K608" s="49"/>
      <c r="L608" s="48"/>
      <c r="M608" s="48"/>
      <c r="N608" s="48"/>
      <c r="O608" s="49">
        <f>P608+Q608+R608</f>
        <v>0</v>
      </c>
      <c r="P608" s="48">
        <v>0</v>
      </c>
      <c r="Q608" s="48">
        <v>0</v>
      </c>
      <c r="R608" s="48">
        <v>0</v>
      </c>
      <c r="S608" s="49">
        <f>T608+U608+V608</f>
        <v>0</v>
      </c>
      <c r="T608" s="48">
        <f>T604-SUM(T605:T607)</f>
        <v>0</v>
      </c>
      <c r="U608" s="48">
        <f>U604-SUM(U605:U607)</f>
        <v>0</v>
      </c>
      <c r="V608" s="48">
        <f>V604-SUM(V605:V607)</f>
        <v>0</v>
      </c>
      <c r="W608" s="49">
        <f>X608+Y608+Z608</f>
        <v>0</v>
      </c>
      <c r="X608" s="48">
        <f>X604-SUM(X605:X607)</f>
        <v>0</v>
      </c>
      <c r="Y608" s="48">
        <f>Y604-SUM(Y605:Y607)</f>
        <v>0</v>
      </c>
      <c r="Z608" s="48">
        <f>Z604-SUM(Z605:Z607)</f>
        <v>0</v>
      </c>
      <c r="AA608" s="29">
        <f t="shared" si="110"/>
        <v>0</v>
      </c>
      <c r="AB608" s="48">
        <f t="shared" si="111"/>
        <v>0</v>
      </c>
      <c r="AC608" s="49">
        <f t="shared" si="111"/>
        <v>0</v>
      </c>
      <c r="AD608" s="50">
        <f t="shared" si="111"/>
        <v>0</v>
      </c>
      <c r="AE608" s="49">
        <f>AF608+AG608+AH608</f>
        <v>0</v>
      </c>
      <c r="AF608" s="49"/>
      <c r="AG608" s="49"/>
      <c r="AH608" s="49"/>
      <c r="AI608" s="87"/>
      <c r="AJ608" s="87"/>
      <c r="AM608" s="35"/>
      <c r="AN608" s="35"/>
      <c r="AO608" s="12"/>
      <c r="AQ608" s="9"/>
    </row>
    <row r="609" spans="1:43" ht="76.900000000000006" customHeight="1" outlineLevel="1" x14ac:dyDescent="0.2">
      <c r="A609" s="40"/>
      <c r="B609" s="88" t="s">
        <v>181</v>
      </c>
      <c r="C609" s="29">
        <f t="shared" ref="C609:F611" si="112">C610</f>
        <v>55839.479999999996</v>
      </c>
      <c r="D609" s="29">
        <f t="shared" si="112"/>
        <v>0</v>
      </c>
      <c r="E609" s="29">
        <f t="shared" si="112"/>
        <v>10060.369999999999</v>
      </c>
      <c r="F609" s="29">
        <f t="shared" si="112"/>
        <v>10060.369999999999</v>
      </c>
      <c r="G609" s="29">
        <f>G610</f>
        <v>0</v>
      </c>
      <c r="H609" s="48">
        <f t="shared" ref="H609:W611" si="113">H610</f>
        <v>0</v>
      </c>
      <c r="I609" s="48">
        <f t="shared" si="113"/>
        <v>0</v>
      </c>
      <c r="J609" s="48">
        <f t="shared" si="113"/>
        <v>0</v>
      </c>
      <c r="K609" s="49">
        <f t="shared" si="113"/>
        <v>0</v>
      </c>
      <c r="L609" s="48">
        <f t="shared" si="113"/>
        <v>0</v>
      </c>
      <c r="M609" s="48">
        <f t="shared" si="113"/>
        <v>0</v>
      </c>
      <c r="N609" s="48">
        <f t="shared" si="113"/>
        <v>0</v>
      </c>
      <c r="O609" s="49">
        <f t="shared" si="113"/>
        <v>43592.000000000007</v>
      </c>
      <c r="P609" s="48">
        <f t="shared" si="113"/>
        <v>0</v>
      </c>
      <c r="Q609" s="48">
        <f t="shared" si="113"/>
        <v>43417.600000000006</v>
      </c>
      <c r="R609" s="48">
        <f t="shared" si="113"/>
        <v>174.4</v>
      </c>
      <c r="S609" s="49">
        <f t="shared" si="113"/>
        <v>30319.3</v>
      </c>
      <c r="T609" s="48">
        <f t="shared" si="113"/>
        <v>0</v>
      </c>
      <c r="U609" s="48">
        <f t="shared" si="113"/>
        <v>30180.32</v>
      </c>
      <c r="V609" s="48">
        <f t="shared" si="113"/>
        <v>138.97999999999999</v>
      </c>
      <c r="W609" s="49">
        <f t="shared" si="113"/>
        <v>34743.949999999997</v>
      </c>
      <c r="X609" s="48">
        <f t="shared" ref="X609:AI611" si="114">X610</f>
        <v>0</v>
      </c>
      <c r="Y609" s="48">
        <f t="shared" si="114"/>
        <v>34604.969999999994</v>
      </c>
      <c r="Z609" s="48">
        <f t="shared" si="114"/>
        <v>138.97999999999999</v>
      </c>
      <c r="AA609" s="29">
        <f t="shared" si="110"/>
        <v>4424.6499999999942</v>
      </c>
      <c r="AB609" s="48">
        <f t="shared" si="114"/>
        <v>0</v>
      </c>
      <c r="AC609" s="49">
        <f t="shared" si="114"/>
        <v>4424.6499999999942</v>
      </c>
      <c r="AD609" s="50">
        <f t="shared" si="114"/>
        <v>0</v>
      </c>
      <c r="AE609" s="49">
        <f t="shared" si="114"/>
        <v>0</v>
      </c>
      <c r="AF609" s="49">
        <f t="shared" si="114"/>
        <v>0</v>
      </c>
      <c r="AG609" s="49">
        <f t="shared" si="114"/>
        <v>0</v>
      </c>
      <c r="AH609" s="49">
        <f t="shared" si="114"/>
        <v>0</v>
      </c>
      <c r="AI609" s="87">
        <f t="shared" si="114"/>
        <v>0</v>
      </c>
      <c r="AJ609" s="87"/>
      <c r="AM609" s="35"/>
      <c r="AN609" s="35"/>
      <c r="AO609" s="12"/>
      <c r="AQ609" s="9"/>
    </row>
    <row r="610" spans="1:43" ht="100.15" customHeight="1" outlineLevel="1" x14ac:dyDescent="0.2">
      <c r="A610" s="40"/>
      <c r="B610" s="89" t="s">
        <v>182</v>
      </c>
      <c r="C610" s="39">
        <f t="shared" si="112"/>
        <v>55839.479999999996</v>
      </c>
      <c r="D610" s="39">
        <f t="shared" si="112"/>
        <v>0</v>
      </c>
      <c r="E610" s="39">
        <f t="shared" si="112"/>
        <v>10060.369999999999</v>
      </c>
      <c r="F610" s="39">
        <f t="shared" si="112"/>
        <v>10060.369999999999</v>
      </c>
      <c r="G610" s="39">
        <f>G611</f>
        <v>0</v>
      </c>
      <c r="H610" s="48">
        <f t="shared" si="113"/>
        <v>0</v>
      </c>
      <c r="I610" s="48">
        <f t="shared" si="113"/>
        <v>0</v>
      </c>
      <c r="J610" s="48">
        <f t="shared" si="113"/>
        <v>0</v>
      </c>
      <c r="K610" s="49">
        <f t="shared" si="113"/>
        <v>0</v>
      </c>
      <c r="L610" s="48">
        <f t="shared" si="113"/>
        <v>0</v>
      </c>
      <c r="M610" s="48">
        <f t="shared" si="113"/>
        <v>0</v>
      </c>
      <c r="N610" s="48">
        <f t="shared" si="113"/>
        <v>0</v>
      </c>
      <c r="O610" s="49">
        <f t="shared" si="113"/>
        <v>43592.000000000007</v>
      </c>
      <c r="P610" s="48">
        <f t="shared" si="113"/>
        <v>0</v>
      </c>
      <c r="Q610" s="48">
        <f t="shared" si="113"/>
        <v>43417.600000000006</v>
      </c>
      <c r="R610" s="48">
        <f t="shared" si="113"/>
        <v>174.4</v>
      </c>
      <c r="S610" s="49">
        <f t="shared" si="113"/>
        <v>30319.3</v>
      </c>
      <c r="T610" s="48">
        <f t="shared" si="113"/>
        <v>0</v>
      </c>
      <c r="U610" s="48">
        <f t="shared" si="113"/>
        <v>30180.32</v>
      </c>
      <c r="V610" s="48">
        <f t="shared" si="113"/>
        <v>138.97999999999999</v>
      </c>
      <c r="W610" s="49">
        <f t="shared" si="113"/>
        <v>34743.949999999997</v>
      </c>
      <c r="X610" s="48">
        <f t="shared" si="114"/>
        <v>0</v>
      </c>
      <c r="Y610" s="48">
        <f t="shared" si="114"/>
        <v>34604.969999999994</v>
      </c>
      <c r="Z610" s="48">
        <f t="shared" si="114"/>
        <v>138.97999999999999</v>
      </c>
      <c r="AA610" s="29">
        <f t="shared" si="110"/>
        <v>4424.6499999999942</v>
      </c>
      <c r="AB610" s="48">
        <f t="shared" si="114"/>
        <v>0</v>
      </c>
      <c r="AC610" s="49">
        <f t="shared" si="114"/>
        <v>4424.6499999999942</v>
      </c>
      <c r="AD610" s="50">
        <f t="shared" si="114"/>
        <v>0</v>
      </c>
      <c r="AE610" s="49">
        <f t="shared" si="114"/>
        <v>0</v>
      </c>
      <c r="AF610" s="49">
        <f t="shared" si="114"/>
        <v>0</v>
      </c>
      <c r="AG610" s="49">
        <f t="shared" si="114"/>
        <v>0</v>
      </c>
      <c r="AH610" s="49">
        <f t="shared" si="114"/>
        <v>0</v>
      </c>
      <c r="AI610" s="87">
        <f t="shared" si="114"/>
        <v>0</v>
      </c>
      <c r="AJ610" s="87"/>
      <c r="AM610" s="35"/>
      <c r="AN610" s="35"/>
      <c r="AO610" s="12"/>
      <c r="AQ610" s="9"/>
    </row>
    <row r="611" spans="1:43" ht="148.15" customHeight="1" outlineLevel="1" x14ac:dyDescent="0.2">
      <c r="A611" s="40"/>
      <c r="B611" s="89" t="s">
        <v>183</v>
      </c>
      <c r="C611" s="39">
        <f t="shared" si="112"/>
        <v>55839.479999999996</v>
      </c>
      <c r="D611" s="39">
        <f t="shared" si="112"/>
        <v>0</v>
      </c>
      <c r="E611" s="39">
        <f t="shared" si="112"/>
        <v>10060.369999999999</v>
      </c>
      <c r="F611" s="39">
        <f t="shared" si="112"/>
        <v>10060.369999999999</v>
      </c>
      <c r="G611" s="39">
        <f>G612</f>
        <v>0</v>
      </c>
      <c r="H611" s="48">
        <f>H612</f>
        <v>0</v>
      </c>
      <c r="I611" s="48">
        <f t="shared" si="113"/>
        <v>0</v>
      </c>
      <c r="J611" s="48">
        <f t="shared" si="113"/>
        <v>0</v>
      </c>
      <c r="K611" s="49">
        <f t="shared" si="113"/>
        <v>0</v>
      </c>
      <c r="L611" s="48">
        <f t="shared" si="113"/>
        <v>0</v>
      </c>
      <c r="M611" s="48">
        <f t="shared" si="113"/>
        <v>0</v>
      </c>
      <c r="N611" s="48">
        <f t="shared" si="113"/>
        <v>0</v>
      </c>
      <c r="O611" s="49">
        <f>O612</f>
        <v>43592.000000000007</v>
      </c>
      <c r="P611" s="48">
        <f t="shared" si="113"/>
        <v>0</v>
      </c>
      <c r="Q611" s="48">
        <f t="shared" si="113"/>
        <v>43417.600000000006</v>
      </c>
      <c r="R611" s="48">
        <f t="shared" si="113"/>
        <v>174.4</v>
      </c>
      <c r="S611" s="49">
        <f t="shared" si="113"/>
        <v>30319.3</v>
      </c>
      <c r="T611" s="48">
        <f t="shared" si="113"/>
        <v>0</v>
      </c>
      <c r="U611" s="48">
        <f t="shared" si="113"/>
        <v>30180.32</v>
      </c>
      <c r="V611" s="48">
        <f t="shared" si="113"/>
        <v>138.97999999999999</v>
      </c>
      <c r="W611" s="49">
        <f t="shared" si="113"/>
        <v>34743.949999999997</v>
      </c>
      <c r="X611" s="48">
        <f t="shared" si="114"/>
        <v>0</v>
      </c>
      <c r="Y611" s="48">
        <f t="shared" si="114"/>
        <v>34604.969999999994</v>
      </c>
      <c r="Z611" s="48">
        <f t="shared" si="114"/>
        <v>138.97999999999999</v>
      </c>
      <c r="AA611" s="29">
        <f t="shared" si="110"/>
        <v>4424.6499999999942</v>
      </c>
      <c r="AB611" s="48">
        <f t="shared" si="114"/>
        <v>0</v>
      </c>
      <c r="AC611" s="49">
        <f t="shared" si="114"/>
        <v>4424.6499999999942</v>
      </c>
      <c r="AD611" s="50">
        <f t="shared" si="114"/>
        <v>0</v>
      </c>
      <c r="AE611" s="49">
        <f t="shared" si="114"/>
        <v>0</v>
      </c>
      <c r="AF611" s="49">
        <f t="shared" si="114"/>
        <v>0</v>
      </c>
      <c r="AG611" s="49">
        <f t="shared" si="114"/>
        <v>0</v>
      </c>
      <c r="AH611" s="49">
        <f t="shared" si="114"/>
        <v>0</v>
      </c>
      <c r="AI611" s="87">
        <f t="shared" si="114"/>
        <v>0</v>
      </c>
      <c r="AJ611" s="87"/>
      <c r="AM611" s="35"/>
      <c r="AN611" s="35"/>
      <c r="AO611" s="12"/>
      <c r="AQ611" s="9"/>
    </row>
    <row r="612" spans="1:43" ht="32.450000000000003" customHeight="1" outlineLevel="1" x14ac:dyDescent="0.2">
      <c r="A612" s="40">
        <v>109</v>
      </c>
      <c r="B612" s="90" t="s">
        <v>184</v>
      </c>
      <c r="C612" s="91">
        <f t="shared" ref="C612:Z612" si="115">SUM(C613:C616)</f>
        <v>55839.479999999996</v>
      </c>
      <c r="D612" s="91">
        <f t="shared" si="115"/>
        <v>0</v>
      </c>
      <c r="E612" s="91">
        <f t="shared" si="115"/>
        <v>10060.369999999999</v>
      </c>
      <c r="F612" s="91">
        <f t="shared" si="115"/>
        <v>10060.369999999999</v>
      </c>
      <c r="G612" s="91">
        <f t="shared" si="115"/>
        <v>0</v>
      </c>
      <c r="H612" s="91">
        <f t="shared" si="115"/>
        <v>0</v>
      </c>
      <c r="I612" s="91">
        <f t="shared" si="115"/>
        <v>0</v>
      </c>
      <c r="J612" s="91">
        <f t="shared" si="115"/>
        <v>0</v>
      </c>
      <c r="K612" s="91">
        <f t="shared" si="115"/>
        <v>0</v>
      </c>
      <c r="L612" s="91">
        <f t="shared" si="115"/>
        <v>0</v>
      </c>
      <c r="M612" s="91">
        <f t="shared" si="115"/>
        <v>0</v>
      </c>
      <c r="N612" s="91">
        <f t="shared" si="115"/>
        <v>0</v>
      </c>
      <c r="O612" s="91">
        <f>P612+Q612+R612</f>
        <v>43592.000000000007</v>
      </c>
      <c r="P612" s="91">
        <f t="shared" si="115"/>
        <v>0</v>
      </c>
      <c r="Q612" s="91">
        <f>Q613+Q614+Q615+Q616</f>
        <v>43417.600000000006</v>
      </c>
      <c r="R612" s="91">
        <f>R613+R614+R615+R616</f>
        <v>174.4</v>
      </c>
      <c r="S612" s="49">
        <f>T612+U612+V612</f>
        <v>30319.3</v>
      </c>
      <c r="T612" s="48">
        <f t="shared" si="115"/>
        <v>0</v>
      </c>
      <c r="U612" s="48">
        <f>U613+U614+U615+U616</f>
        <v>30180.32</v>
      </c>
      <c r="V612" s="48">
        <f t="shared" si="115"/>
        <v>138.97999999999999</v>
      </c>
      <c r="W612" s="49">
        <f t="shared" si="115"/>
        <v>34743.949999999997</v>
      </c>
      <c r="X612" s="48">
        <f t="shared" si="115"/>
        <v>0</v>
      </c>
      <c r="Y612" s="48">
        <f t="shared" si="115"/>
        <v>34604.969999999994</v>
      </c>
      <c r="Z612" s="48">
        <f t="shared" si="115"/>
        <v>138.97999999999999</v>
      </c>
      <c r="AA612" s="29">
        <f t="shared" si="110"/>
        <v>4424.6499999999942</v>
      </c>
      <c r="AB612" s="48">
        <f t="shared" ref="AB612:AD616" si="116">X612+H612-L612-(T612-AF612)</f>
        <v>0</v>
      </c>
      <c r="AC612" s="49">
        <f t="shared" si="116"/>
        <v>4424.6499999999942</v>
      </c>
      <c r="AD612" s="50">
        <f t="shared" si="116"/>
        <v>0</v>
      </c>
      <c r="AE612" s="49">
        <f>SUM(AE613:AE616)</f>
        <v>0</v>
      </c>
      <c r="AF612" s="48">
        <f>SUM(AF613:AF616)</f>
        <v>0</v>
      </c>
      <c r="AG612" s="49">
        <f>SUM(AG613:AG616)</f>
        <v>0</v>
      </c>
      <c r="AH612" s="50">
        <f>SUM(AH613:AH616)</f>
        <v>0</v>
      </c>
      <c r="AI612" s="49">
        <f>SUM(AI613:AI616)</f>
        <v>0</v>
      </c>
      <c r="AJ612" s="87"/>
      <c r="AM612" s="35"/>
      <c r="AN612" s="35"/>
      <c r="AO612" s="12"/>
      <c r="AQ612" s="9"/>
    </row>
    <row r="613" spans="1:43" ht="19.899999999999999" customHeight="1" outlineLevel="1" x14ac:dyDescent="0.2">
      <c r="A613" s="40"/>
      <c r="B613" s="92" t="s">
        <v>41</v>
      </c>
      <c r="C613" s="93">
        <v>1081.9000000000001</v>
      </c>
      <c r="D613" s="93"/>
      <c r="E613" s="93"/>
      <c r="F613" s="93"/>
      <c r="G613" s="49">
        <f>H613+I613+J613</f>
        <v>0</v>
      </c>
      <c r="H613" s="48"/>
      <c r="I613" s="48"/>
      <c r="J613" s="48"/>
      <c r="K613" s="49">
        <f>L613+M613+N613</f>
        <v>0</v>
      </c>
      <c r="L613" s="48"/>
      <c r="M613" s="48"/>
      <c r="N613" s="48"/>
      <c r="O613" s="49">
        <f>P613+Q613+R613</f>
        <v>1086.2</v>
      </c>
      <c r="P613" s="48"/>
      <c r="Q613" s="48">
        <v>1081.9000000000001</v>
      </c>
      <c r="R613" s="48">
        <v>4.3</v>
      </c>
      <c r="S613" s="49">
        <f>T613+U613+V613</f>
        <v>1081.8999999999999</v>
      </c>
      <c r="T613" s="48"/>
      <c r="U613" s="48">
        <v>1077.5999999999999</v>
      </c>
      <c r="V613" s="48">
        <v>4.3</v>
      </c>
      <c r="W613" s="49">
        <f>X613+Y613+Z613</f>
        <v>1081.8999999999999</v>
      </c>
      <c r="X613" s="48"/>
      <c r="Y613" s="48">
        <v>1077.5999999999999</v>
      </c>
      <c r="Z613" s="48">
        <v>4.3</v>
      </c>
      <c r="AA613" s="29">
        <f t="shared" si="110"/>
        <v>0</v>
      </c>
      <c r="AB613" s="48">
        <f t="shared" si="116"/>
        <v>0</v>
      </c>
      <c r="AC613" s="49">
        <f t="shared" si="116"/>
        <v>0</v>
      </c>
      <c r="AD613" s="50">
        <f t="shared" si="116"/>
        <v>0</v>
      </c>
      <c r="AE613" s="49">
        <f>AF613+AG613+AH613</f>
        <v>0</v>
      </c>
      <c r="AF613" s="48"/>
      <c r="AG613" s="49"/>
      <c r="AH613" s="50"/>
      <c r="AI613" s="49"/>
      <c r="AJ613" s="87"/>
      <c r="AM613" s="35"/>
      <c r="AN613" s="35"/>
      <c r="AO613" s="12"/>
      <c r="AQ613" s="9"/>
    </row>
    <row r="614" spans="1:43" ht="19.899999999999999" customHeight="1" outlineLevel="1" x14ac:dyDescent="0.2">
      <c r="A614" s="40"/>
      <c r="B614" s="94" t="s">
        <v>42</v>
      </c>
      <c r="C614" s="91">
        <v>40142.68</v>
      </c>
      <c r="D614" s="91"/>
      <c r="E614" s="91">
        <v>9503.7999999999993</v>
      </c>
      <c r="F614" s="91">
        <v>9503.7999999999993</v>
      </c>
      <c r="G614" s="49">
        <f>H614+I614+J614</f>
        <v>0</v>
      </c>
      <c r="H614" s="48"/>
      <c r="I614" s="48"/>
      <c r="J614" s="48"/>
      <c r="K614" s="49">
        <f>L614+M614+N614</f>
        <v>0</v>
      </c>
      <c r="L614" s="48"/>
      <c r="M614" s="48"/>
      <c r="N614" s="48"/>
      <c r="O614" s="49">
        <f>P614+Q614+R614</f>
        <v>30637.58</v>
      </c>
      <c r="P614" s="48"/>
      <c r="Q614" s="48">
        <v>30514.97</v>
      </c>
      <c r="R614" s="48">
        <v>122.61</v>
      </c>
      <c r="S614" s="49">
        <f>T614+U614+V614</f>
        <v>19797.579999999998</v>
      </c>
      <c r="T614" s="48"/>
      <c r="U614" s="48">
        <v>19701.41</v>
      </c>
      <c r="V614" s="48">
        <v>96.17</v>
      </c>
      <c r="W614" s="49">
        <f>X614+Y614+Z614</f>
        <v>23750.359999999997</v>
      </c>
      <c r="X614" s="48"/>
      <c r="Y614" s="48">
        <v>23654.19</v>
      </c>
      <c r="Z614" s="48">
        <v>96.17</v>
      </c>
      <c r="AA614" s="29">
        <f t="shared" si="110"/>
        <v>3952.7799999999988</v>
      </c>
      <c r="AB614" s="48">
        <f t="shared" si="116"/>
        <v>0</v>
      </c>
      <c r="AC614" s="49">
        <f t="shared" si="116"/>
        <v>3952.7799999999988</v>
      </c>
      <c r="AD614" s="50">
        <f t="shared" si="116"/>
        <v>0</v>
      </c>
      <c r="AE614" s="49">
        <f>AF614+AG614+AH614</f>
        <v>0</v>
      </c>
      <c r="AF614" s="48"/>
      <c r="AG614" s="49"/>
      <c r="AH614" s="50"/>
      <c r="AI614" s="49"/>
      <c r="AJ614" s="87"/>
      <c r="AM614" s="35"/>
      <c r="AN614" s="35"/>
      <c r="AO614" s="12"/>
      <c r="AQ614" s="9"/>
    </row>
    <row r="615" spans="1:43" ht="19.899999999999999" customHeight="1" outlineLevel="1" x14ac:dyDescent="0.2">
      <c r="A615" s="40"/>
      <c r="B615" s="92" t="s">
        <v>43</v>
      </c>
      <c r="C615" s="91">
        <v>9028.92</v>
      </c>
      <c r="D615" s="91"/>
      <c r="E615" s="91"/>
      <c r="F615" s="91"/>
      <c r="G615" s="49">
        <f>H615+I615+J615</f>
        <v>0</v>
      </c>
      <c r="H615" s="48"/>
      <c r="I615" s="48"/>
      <c r="J615" s="48"/>
      <c r="K615" s="49">
        <f>L615+M615+N615</f>
        <v>0</v>
      </c>
      <c r="L615" s="48"/>
      <c r="M615" s="48"/>
      <c r="N615" s="48"/>
      <c r="O615" s="49">
        <f>P615+Q615+R615</f>
        <v>6841.8099999999995</v>
      </c>
      <c r="P615" s="48"/>
      <c r="Q615" s="48">
        <v>6814.44</v>
      </c>
      <c r="R615" s="48">
        <v>27.37</v>
      </c>
      <c r="S615" s="49">
        <f>T615+U615+V615</f>
        <v>6508.1399999999994</v>
      </c>
      <c r="T615" s="48"/>
      <c r="U615" s="48">
        <v>6482.11</v>
      </c>
      <c r="V615" s="48">
        <v>26.03</v>
      </c>
      <c r="W615" s="49">
        <f>X615+Y615+Z615</f>
        <v>6733.04</v>
      </c>
      <c r="X615" s="48"/>
      <c r="Y615" s="48">
        <v>6707.01</v>
      </c>
      <c r="Z615" s="48">
        <v>26.03</v>
      </c>
      <c r="AA615" s="29">
        <f t="shared" si="110"/>
        <v>224.90000000000055</v>
      </c>
      <c r="AB615" s="48">
        <f t="shared" si="116"/>
        <v>0</v>
      </c>
      <c r="AC615" s="49">
        <f t="shared" si="116"/>
        <v>224.90000000000055</v>
      </c>
      <c r="AD615" s="50">
        <f t="shared" si="116"/>
        <v>0</v>
      </c>
      <c r="AE615" s="49">
        <f>AF615+AG615+AH615</f>
        <v>0</v>
      </c>
      <c r="AF615" s="48"/>
      <c r="AG615" s="49"/>
      <c r="AH615" s="50"/>
      <c r="AI615" s="49"/>
      <c r="AJ615" s="87"/>
      <c r="AM615" s="35"/>
      <c r="AN615" s="35"/>
      <c r="AO615" s="12"/>
      <c r="AQ615" s="9"/>
    </row>
    <row r="616" spans="1:43" ht="19.899999999999999" customHeight="1" outlineLevel="1" x14ac:dyDescent="0.2">
      <c r="A616" s="40"/>
      <c r="B616" s="92" t="s">
        <v>44</v>
      </c>
      <c r="C616" s="91">
        <v>5585.98</v>
      </c>
      <c r="D616" s="91"/>
      <c r="E616" s="91">
        <v>556.57000000000005</v>
      </c>
      <c r="F616" s="91">
        <v>556.57000000000005</v>
      </c>
      <c r="G616" s="49">
        <f>H616+I616+J616</f>
        <v>0</v>
      </c>
      <c r="H616" s="48"/>
      <c r="I616" s="48"/>
      <c r="J616" s="48"/>
      <c r="K616" s="49">
        <f>L616+M616+N616</f>
        <v>0</v>
      </c>
      <c r="L616" s="48"/>
      <c r="M616" s="48"/>
      <c r="N616" s="48"/>
      <c r="O616" s="49">
        <f>P616+Q616+R616</f>
        <v>5026.41</v>
      </c>
      <c r="P616" s="48"/>
      <c r="Q616" s="48">
        <v>5006.29</v>
      </c>
      <c r="R616" s="48">
        <v>20.12</v>
      </c>
      <c r="S616" s="49">
        <f>T616+U616+V616</f>
        <v>2931.68</v>
      </c>
      <c r="T616" s="48"/>
      <c r="U616" s="48">
        <v>2919.2</v>
      </c>
      <c r="V616" s="48">
        <v>12.48</v>
      </c>
      <c r="W616" s="49">
        <f>X616+Y616+Z616</f>
        <v>3178.65</v>
      </c>
      <c r="X616" s="48"/>
      <c r="Y616" s="48">
        <v>3166.17</v>
      </c>
      <c r="Z616" s="48">
        <v>12.48</v>
      </c>
      <c r="AA616" s="29">
        <f t="shared" si="110"/>
        <v>246.97000000000025</v>
      </c>
      <c r="AB616" s="48">
        <f t="shared" si="116"/>
        <v>0</v>
      </c>
      <c r="AC616" s="49">
        <f t="shared" si="116"/>
        <v>246.97000000000025</v>
      </c>
      <c r="AD616" s="50">
        <f t="shared" si="116"/>
        <v>0</v>
      </c>
      <c r="AE616" s="49">
        <f>AF616+AG616+AH616</f>
        <v>0</v>
      </c>
      <c r="AF616" s="48"/>
      <c r="AG616" s="49"/>
      <c r="AH616" s="50"/>
      <c r="AI616" s="49"/>
      <c r="AJ616" s="87"/>
      <c r="AM616" s="35"/>
      <c r="AN616" s="35"/>
      <c r="AO616" s="12"/>
      <c r="AQ616" s="9"/>
    </row>
    <row r="617" spans="1:43" ht="40.5" x14ac:dyDescent="0.2">
      <c r="A617" s="26"/>
      <c r="B617" s="36" t="s">
        <v>185</v>
      </c>
      <c r="C617" s="29">
        <f>C618</f>
        <v>105929.80144000001</v>
      </c>
      <c r="D617" s="29">
        <f t="shared" ref="D617:AJ618" si="117">D618</f>
        <v>10929.785</v>
      </c>
      <c r="E617" s="29">
        <f t="shared" si="117"/>
        <v>89724.156830000007</v>
      </c>
      <c r="F617" s="29">
        <f t="shared" si="117"/>
        <v>89724.156830000007</v>
      </c>
      <c r="G617" s="29">
        <f t="shared" si="117"/>
        <v>0</v>
      </c>
      <c r="H617" s="29">
        <f t="shared" si="117"/>
        <v>0</v>
      </c>
      <c r="I617" s="29">
        <f t="shared" si="117"/>
        <v>0</v>
      </c>
      <c r="J617" s="29">
        <f t="shared" si="117"/>
        <v>0</v>
      </c>
      <c r="K617" s="29">
        <f t="shared" si="117"/>
        <v>0</v>
      </c>
      <c r="L617" s="29">
        <f t="shared" si="117"/>
        <v>0</v>
      </c>
      <c r="M617" s="29">
        <f t="shared" si="117"/>
        <v>0</v>
      </c>
      <c r="N617" s="29">
        <f t="shared" si="117"/>
        <v>0</v>
      </c>
      <c r="O617" s="29">
        <f t="shared" si="117"/>
        <v>30582.357086519114</v>
      </c>
      <c r="P617" s="29">
        <f t="shared" si="117"/>
        <v>0</v>
      </c>
      <c r="Q617" s="29">
        <f t="shared" si="117"/>
        <v>26500</v>
      </c>
      <c r="R617" s="29">
        <f t="shared" si="117"/>
        <v>4082.357086519115</v>
      </c>
      <c r="S617" s="29">
        <f t="shared" si="117"/>
        <v>0</v>
      </c>
      <c r="T617" s="29">
        <f t="shared" si="117"/>
        <v>0</v>
      </c>
      <c r="U617" s="29">
        <f t="shared" si="117"/>
        <v>0</v>
      </c>
      <c r="V617" s="29">
        <f t="shared" si="117"/>
        <v>0</v>
      </c>
      <c r="W617" s="29">
        <f t="shared" si="117"/>
        <v>0</v>
      </c>
      <c r="X617" s="29">
        <f t="shared" si="117"/>
        <v>0</v>
      </c>
      <c r="Y617" s="29">
        <f t="shared" si="117"/>
        <v>0</v>
      </c>
      <c r="Z617" s="29">
        <f t="shared" si="117"/>
        <v>0</v>
      </c>
      <c r="AA617" s="29">
        <f t="shared" si="117"/>
        <v>0</v>
      </c>
      <c r="AB617" s="29">
        <f t="shared" si="117"/>
        <v>0</v>
      </c>
      <c r="AC617" s="29">
        <f t="shared" si="117"/>
        <v>0</v>
      </c>
      <c r="AD617" s="29">
        <f t="shared" si="117"/>
        <v>0</v>
      </c>
      <c r="AE617" s="29">
        <f t="shared" si="117"/>
        <v>0</v>
      </c>
      <c r="AF617" s="29">
        <f t="shared" si="117"/>
        <v>0</v>
      </c>
      <c r="AG617" s="29">
        <f t="shared" si="117"/>
        <v>0</v>
      </c>
      <c r="AH617" s="29">
        <f t="shared" si="117"/>
        <v>0</v>
      </c>
      <c r="AI617" s="29">
        <f t="shared" si="117"/>
        <v>0</v>
      </c>
      <c r="AJ617" s="29">
        <f t="shared" si="117"/>
        <v>0</v>
      </c>
      <c r="AL617" s="12">
        <f>G617+W617-K617-S617-(AA617-AE617)</f>
        <v>0</v>
      </c>
      <c r="AM617" s="35">
        <f>G617+W617-K617-S617</f>
        <v>0</v>
      </c>
      <c r="AN617" s="35">
        <f t="shared" ref="AN617" si="118">AA617-AE617</f>
        <v>0</v>
      </c>
      <c r="AO617" s="12">
        <f t="shared" ref="AO617" si="119">AM617-AN617</f>
        <v>0</v>
      </c>
      <c r="AQ617" s="9"/>
    </row>
    <row r="618" spans="1:43" s="95" customFormat="1" ht="65.45" customHeight="1" x14ac:dyDescent="0.25">
      <c r="A618" s="71"/>
      <c r="B618" s="37" t="s">
        <v>37</v>
      </c>
      <c r="C618" s="29">
        <f>C619</f>
        <v>105929.80144000001</v>
      </c>
      <c r="D618" s="29">
        <f t="shared" si="117"/>
        <v>10929.785</v>
      </c>
      <c r="E618" s="29">
        <f t="shared" si="117"/>
        <v>89724.156830000007</v>
      </c>
      <c r="F618" s="29">
        <f t="shared" si="117"/>
        <v>89724.156830000007</v>
      </c>
      <c r="G618" s="29">
        <f t="shared" si="117"/>
        <v>0</v>
      </c>
      <c r="H618" s="28">
        <f t="shared" si="117"/>
        <v>0</v>
      </c>
      <c r="I618" s="28">
        <f t="shared" si="117"/>
        <v>0</v>
      </c>
      <c r="J618" s="28">
        <f t="shared" si="117"/>
        <v>0</v>
      </c>
      <c r="K618" s="29">
        <f t="shared" si="117"/>
        <v>0</v>
      </c>
      <c r="L618" s="28">
        <f t="shared" si="117"/>
        <v>0</v>
      </c>
      <c r="M618" s="28">
        <f t="shared" si="117"/>
        <v>0</v>
      </c>
      <c r="N618" s="28">
        <f t="shared" si="117"/>
        <v>0</v>
      </c>
      <c r="O618" s="29">
        <f t="shared" si="117"/>
        <v>30582.357086519114</v>
      </c>
      <c r="P618" s="28">
        <f t="shared" si="117"/>
        <v>0</v>
      </c>
      <c r="Q618" s="28">
        <f t="shared" si="117"/>
        <v>26500</v>
      </c>
      <c r="R618" s="28">
        <f t="shared" si="117"/>
        <v>4082.357086519115</v>
      </c>
      <c r="S618" s="29">
        <f t="shared" si="117"/>
        <v>0</v>
      </c>
      <c r="T618" s="28">
        <f t="shared" si="117"/>
        <v>0</v>
      </c>
      <c r="U618" s="28">
        <f t="shared" si="117"/>
        <v>0</v>
      </c>
      <c r="V618" s="28">
        <f t="shared" si="117"/>
        <v>0</v>
      </c>
      <c r="W618" s="29">
        <f t="shared" si="117"/>
        <v>0</v>
      </c>
      <c r="X618" s="28">
        <f t="shared" si="117"/>
        <v>0</v>
      </c>
      <c r="Y618" s="28">
        <f t="shared" si="117"/>
        <v>0</v>
      </c>
      <c r="Z618" s="28">
        <f t="shared" si="117"/>
        <v>0</v>
      </c>
      <c r="AA618" s="29">
        <f t="shared" si="117"/>
        <v>0</v>
      </c>
      <c r="AB618" s="28">
        <f t="shared" si="117"/>
        <v>0</v>
      </c>
      <c r="AC618" s="29">
        <f t="shared" si="117"/>
        <v>0</v>
      </c>
      <c r="AD618" s="44">
        <f t="shared" si="117"/>
        <v>0</v>
      </c>
      <c r="AE618" s="29">
        <f t="shared" si="117"/>
        <v>0</v>
      </c>
      <c r="AF618" s="28">
        <f t="shared" si="117"/>
        <v>0</v>
      </c>
      <c r="AG618" s="29">
        <f t="shared" si="117"/>
        <v>0</v>
      </c>
      <c r="AH618" s="44">
        <f t="shared" si="117"/>
        <v>0</v>
      </c>
      <c r="AI618" s="29">
        <f t="shared" si="117"/>
        <v>0</v>
      </c>
      <c r="AJ618" s="29"/>
      <c r="AL618" s="96"/>
      <c r="AM618" s="97"/>
      <c r="AN618" s="97"/>
      <c r="AO618" s="96"/>
      <c r="AQ618" s="9"/>
    </row>
    <row r="619" spans="1:43" s="95" customFormat="1" ht="80.45" customHeight="1" x14ac:dyDescent="0.25">
      <c r="A619" s="71"/>
      <c r="B619" s="38" t="s">
        <v>186</v>
      </c>
      <c r="C619" s="39">
        <f>C620+C626</f>
        <v>105929.80144000001</v>
      </c>
      <c r="D619" s="39">
        <f t="shared" ref="D619:AI619" si="120">D620+D626</f>
        <v>10929.785</v>
      </c>
      <c r="E619" s="39">
        <f t="shared" si="120"/>
        <v>89724.156830000007</v>
      </c>
      <c r="F619" s="39">
        <f t="shared" si="120"/>
        <v>89724.156830000007</v>
      </c>
      <c r="G619" s="29">
        <f t="shared" si="120"/>
        <v>0</v>
      </c>
      <c r="H619" s="28">
        <f t="shared" si="120"/>
        <v>0</v>
      </c>
      <c r="I619" s="28">
        <f t="shared" si="120"/>
        <v>0</v>
      </c>
      <c r="J619" s="28">
        <f t="shared" si="120"/>
        <v>0</v>
      </c>
      <c r="K619" s="29">
        <f t="shared" si="120"/>
        <v>0</v>
      </c>
      <c r="L619" s="28">
        <f t="shared" si="120"/>
        <v>0</v>
      </c>
      <c r="M619" s="28">
        <f t="shared" si="120"/>
        <v>0</v>
      </c>
      <c r="N619" s="28">
        <f t="shared" si="120"/>
        <v>0</v>
      </c>
      <c r="O619" s="29">
        <f t="shared" si="120"/>
        <v>30582.357086519114</v>
      </c>
      <c r="P619" s="28">
        <f t="shared" si="120"/>
        <v>0</v>
      </c>
      <c r="Q619" s="28">
        <f t="shared" si="120"/>
        <v>26500</v>
      </c>
      <c r="R619" s="28">
        <f t="shared" si="120"/>
        <v>4082.357086519115</v>
      </c>
      <c r="S619" s="29">
        <f t="shared" si="120"/>
        <v>0</v>
      </c>
      <c r="T619" s="28">
        <f t="shared" si="120"/>
        <v>0</v>
      </c>
      <c r="U619" s="28">
        <f t="shared" si="120"/>
        <v>0</v>
      </c>
      <c r="V619" s="28">
        <f t="shared" si="120"/>
        <v>0</v>
      </c>
      <c r="W619" s="29">
        <f t="shared" si="120"/>
        <v>0</v>
      </c>
      <c r="X619" s="28">
        <f t="shared" si="120"/>
        <v>0</v>
      </c>
      <c r="Y619" s="28">
        <f t="shared" si="120"/>
        <v>0</v>
      </c>
      <c r="Z619" s="28">
        <f t="shared" si="120"/>
        <v>0</v>
      </c>
      <c r="AA619" s="29">
        <f t="shared" si="120"/>
        <v>0</v>
      </c>
      <c r="AB619" s="28">
        <f t="shared" si="120"/>
        <v>0</v>
      </c>
      <c r="AC619" s="29">
        <f t="shared" si="120"/>
        <v>0</v>
      </c>
      <c r="AD619" s="44">
        <f t="shared" si="120"/>
        <v>0</v>
      </c>
      <c r="AE619" s="29">
        <f t="shared" si="120"/>
        <v>0</v>
      </c>
      <c r="AF619" s="28">
        <f t="shared" si="120"/>
        <v>0</v>
      </c>
      <c r="AG619" s="29">
        <f t="shared" si="120"/>
        <v>0</v>
      </c>
      <c r="AH619" s="44">
        <f t="shared" si="120"/>
        <v>0</v>
      </c>
      <c r="AI619" s="29">
        <f t="shared" si="120"/>
        <v>0</v>
      </c>
      <c r="AJ619" s="29"/>
      <c r="AL619" s="96"/>
      <c r="AM619" s="97"/>
      <c r="AN619" s="97"/>
      <c r="AO619" s="96"/>
      <c r="AQ619" s="9"/>
    </row>
    <row r="620" spans="1:43" s="95" customFormat="1" ht="66" customHeight="1" x14ac:dyDescent="0.25">
      <c r="A620" s="71"/>
      <c r="B620" s="38" t="s">
        <v>187</v>
      </c>
      <c r="C620" s="39">
        <f>C621</f>
        <v>100899.62144</v>
      </c>
      <c r="D620" s="39">
        <f t="shared" ref="D620:AH620" si="121">D621</f>
        <v>5899.6049999999996</v>
      </c>
      <c r="E620" s="39">
        <f t="shared" si="121"/>
        <v>89724.156830000007</v>
      </c>
      <c r="F620" s="39">
        <f t="shared" si="121"/>
        <v>89724.156830000007</v>
      </c>
      <c r="G620" s="29">
        <f t="shared" si="121"/>
        <v>0</v>
      </c>
      <c r="H620" s="28">
        <f t="shared" si="121"/>
        <v>0</v>
      </c>
      <c r="I620" s="28">
        <f t="shared" si="121"/>
        <v>0</v>
      </c>
      <c r="J620" s="28">
        <f t="shared" si="121"/>
        <v>0</v>
      </c>
      <c r="K620" s="29">
        <f t="shared" si="121"/>
        <v>0</v>
      </c>
      <c r="L620" s="28">
        <f t="shared" si="121"/>
        <v>0</v>
      </c>
      <c r="M620" s="28">
        <f t="shared" si="121"/>
        <v>0</v>
      </c>
      <c r="N620" s="28">
        <f t="shared" si="121"/>
        <v>0</v>
      </c>
      <c r="O620" s="29">
        <f t="shared" si="121"/>
        <v>11663.286</v>
      </c>
      <c r="P620" s="28">
        <f t="shared" si="121"/>
        <v>0</v>
      </c>
      <c r="Q620" s="28">
        <f t="shared" si="121"/>
        <v>11500</v>
      </c>
      <c r="R620" s="28">
        <f t="shared" si="121"/>
        <v>163.286</v>
      </c>
      <c r="S620" s="29">
        <f t="shared" si="121"/>
        <v>0</v>
      </c>
      <c r="T620" s="28">
        <f t="shared" si="121"/>
        <v>0</v>
      </c>
      <c r="U620" s="28">
        <f t="shared" si="121"/>
        <v>0</v>
      </c>
      <c r="V620" s="28">
        <f t="shared" si="121"/>
        <v>0</v>
      </c>
      <c r="W620" s="29">
        <f t="shared" si="121"/>
        <v>0</v>
      </c>
      <c r="X620" s="28">
        <f t="shared" si="121"/>
        <v>0</v>
      </c>
      <c r="Y620" s="28">
        <f t="shared" si="121"/>
        <v>0</v>
      </c>
      <c r="Z620" s="28">
        <f t="shared" si="121"/>
        <v>0</v>
      </c>
      <c r="AA620" s="29">
        <f t="shared" si="121"/>
        <v>0</v>
      </c>
      <c r="AB620" s="28">
        <f t="shared" si="121"/>
        <v>0</v>
      </c>
      <c r="AC620" s="29">
        <f t="shared" si="121"/>
        <v>0</v>
      </c>
      <c r="AD620" s="44">
        <f t="shared" si="121"/>
        <v>0</v>
      </c>
      <c r="AE620" s="29">
        <f t="shared" si="121"/>
        <v>0</v>
      </c>
      <c r="AF620" s="28">
        <f t="shared" si="121"/>
        <v>0</v>
      </c>
      <c r="AG620" s="29">
        <f t="shared" si="121"/>
        <v>0</v>
      </c>
      <c r="AH620" s="44">
        <f t="shared" si="121"/>
        <v>0</v>
      </c>
      <c r="AI620" s="29">
        <f>AI621</f>
        <v>0</v>
      </c>
      <c r="AJ620" s="29"/>
      <c r="AL620" s="96"/>
      <c r="AM620" s="97"/>
      <c r="AN620" s="97"/>
      <c r="AO620" s="96"/>
      <c r="AQ620" s="9"/>
    </row>
    <row r="621" spans="1:43" ht="170.45" customHeight="1" x14ac:dyDescent="0.2">
      <c r="A621" s="56">
        <v>110</v>
      </c>
      <c r="B621" s="74" t="s">
        <v>188</v>
      </c>
      <c r="C621" s="42">
        <v>100899.62144</v>
      </c>
      <c r="D621" s="42">
        <f>SUM(D622:D625)</f>
        <v>5899.6049999999996</v>
      </c>
      <c r="E621" s="42">
        <v>89724.156830000007</v>
      </c>
      <c r="F621" s="42">
        <v>89724.156830000007</v>
      </c>
      <c r="G621" s="46">
        <f>H621+I621+J621</f>
        <v>0</v>
      </c>
      <c r="H621" s="54"/>
      <c r="I621" s="54"/>
      <c r="J621" s="54"/>
      <c r="K621" s="46">
        <f>L621+M621+N621</f>
        <v>0</v>
      </c>
      <c r="L621" s="54"/>
      <c r="M621" s="54"/>
      <c r="N621" s="54"/>
      <c r="O621" s="46">
        <f>P621+Q621+R621</f>
        <v>11663.286</v>
      </c>
      <c r="P621" s="54">
        <v>0</v>
      </c>
      <c r="Q621" s="54">
        <v>11500</v>
      </c>
      <c r="R621" s="54">
        <v>163.286</v>
      </c>
      <c r="S621" s="49">
        <f>T621+U621+V621</f>
        <v>0</v>
      </c>
      <c r="T621" s="48">
        <v>0</v>
      </c>
      <c r="U621" s="48">
        <v>0</v>
      </c>
      <c r="V621" s="48">
        <v>0</v>
      </c>
      <c r="W621" s="46">
        <f>X621+Y621+Z621</f>
        <v>0</v>
      </c>
      <c r="X621" s="54">
        <v>0</v>
      </c>
      <c r="Y621" s="54">
        <v>0</v>
      </c>
      <c r="Z621" s="54">
        <v>0</v>
      </c>
      <c r="AA621" s="29">
        <f>AB621+AC621+AD621</f>
        <v>0</v>
      </c>
      <c r="AB621" s="48">
        <f t="shared" ref="AB621:AD625" si="122">X621+H621-L621-(T621-AF621)</f>
        <v>0</v>
      </c>
      <c r="AC621" s="49">
        <f t="shared" si="122"/>
        <v>0</v>
      </c>
      <c r="AD621" s="50">
        <f t="shared" si="122"/>
        <v>0</v>
      </c>
      <c r="AE621" s="46">
        <f>AF621+AG621+AH621</f>
        <v>0</v>
      </c>
      <c r="AF621" s="54"/>
      <c r="AG621" s="46"/>
      <c r="AH621" s="55"/>
      <c r="AI621" s="46"/>
      <c r="AJ621" s="46"/>
      <c r="AL621" s="12">
        <f>G621+W621-K621-S621-(AA621-AE621)</f>
        <v>0</v>
      </c>
      <c r="AM621" s="35">
        <f>G621+W621-K621-S621</f>
        <v>0</v>
      </c>
      <c r="AN621" s="35">
        <f>AA621-AE621</f>
        <v>0</v>
      </c>
      <c r="AO621" s="12">
        <f>AM621-AN621</f>
        <v>0</v>
      </c>
      <c r="AQ621" s="9"/>
    </row>
    <row r="622" spans="1:43" ht="19.899999999999999" customHeight="1" x14ac:dyDescent="0.2">
      <c r="A622" s="56"/>
      <c r="B622" s="98" t="s">
        <v>41</v>
      </c>
      <c r="C622" s="48">
        <v>5800</v>
      </c>
      <c r="D622" s="48">
        <f>C622</f>
        <v>5800</v>
      </c>
      <c r="E622" s="48">
        <v>5800</v>
      </c>
      <c r="F622" s="48">
        <v>5800</v>
      </c>
      <c r="G622" s="49">
        <f>H622+I622+J622</f>
        <v>0</v>
      </c>
      <c r="H622" s="48"/>
      <c r="I622" s="48"/>
      <c r="J622" s="48"/>
      <c r="K622" s="49"/>
      <c r="L622" s="48"/>
      <c r="M622" s="48"/>
      <c r="N622" s="48"/>
      <c r="O622" s="49">
        <f>P622+Q622+R622</f>
        <v>0</v>
      </c>
      <c r="P622" s="48">
        <v>0</v>
      </c>
      <c r="Q622" s="48">
        <v>0</v>
      </c>
      <c r="R622" s="48">
        <v>0</v>
      </c>
      <c r="S622" s="49">
        <v>0</v>
      </c>
      <c r="T622" s="48"/>
      <c r="U622" s="48"/>
      <c r="V622" s="48"/>
      <c r="W622" s="49">
        <v>0</v>
      </c>
      <c r="X622" s="48"/>
      <c r="Y622" s="48"/>
      <c r="Z622" s="48"/>
      <c r="AA622" s="29">
        <f>AB622+AC622+AD622</f>
        <v>0</v>
      </c>
      <c r="AB622" s="48">
        <f t="shared" si="122"/>
        <v>0</v>
      </c>
      <c r="AC622" s="49">
        <f t="shared" si="122"/>
        <v>0</v>
      </c>
      <c r="AD622" s="50">
        <f t="shared" si="122"/>
        <v>0</v>
      </c>
      <c r="AE622" s="49">
        <f>AF622+AG622+AH622</f>
        <v>0</v>
      </c>
      <c r="AF622" s="48"/>
      <c r="AG622" s="49"/>
      <c r="AH622" s="50"/>
      <c r="AI622" s="49"/>
      <c r="AJ622" s="49"/>
      <c r="AM622" s="35"/>
      <c r="AN622" s="35"/>
      <c r="AO622" s="12"/>
      <c r="AQ622" s="9"/>
    </row>
    <row r="623" spans="1:43" ht="19.899999999999999" customHeight="1" x14ac:dyDescent="0.2">
      <c r="A623" s="56"/>
      <c r="B623" s="98" t="s">
        <v>42</v>
      </c>
      <c r="C623" s="48">
        <v>91814.096000000005</v>
      </c>
      <c r="D623" s="48"/>
      <c r="E623" s="48">
        <v>80990.692999999999</v>
      </c>
      <c r="F623" s="48">
        <v>80990.692999999999</v>
      </c>
      <c r="G623" s="49">
        <f>H623+I623+J623</f>
        <v>0</v>
      </c>
      <c r="H623" s="48"/>
      <c r="I623" s="48"/>
      <c r="J623" s="48"/>
      <c r="K623" s="49"/>
      <c r="L623" s="48"/>
      <c r="M623" s="48"/>
      <c r="N623" s="48"/>
      <c r="O623" s="49">
        <f>P623+Q623+R623</f>
        <v>10823.403000000006</v>
      </c>
      <c r="P623" s="48">
        <v>0</v>
      </c>
      <c r="Q623" s="48">
        <v>10671.875000000005</v>
      </c>
      <c r="R623" s="48">
        <v>151.52799999999999</v>
      </c>
      <c r="S623" s="49">
        <v>0</v>
      </c>
      <c r="T623" s="48"/>
      <c r="U623" s="48"/>
      <c r="V623" s="48"/>
      <c r="W623" s="49">
        <v>0</v>
      </c>
      <c r="X623" s="48"/>
      <c r="Y623" s="48"/>
      <c r="Z623" s="48"/>
      <c r="AA623" s="29">
        <f>AB623+AC623+AD623</f>
        <v>0</v>
      </c>
      <c r="AB623" s="48">
        <f t="shared" si="122"/>
        <v>0</v>
      </c>
      <c r="AC623" s="49">
        <f t="shared" si="122"/>
        <v>0</v>
      </c>
      <c r="AD623" s="50">
        <f t="shared" si="122"/>
        <v>0</v>
      </c>
      <c r="AE623" s="49">
        <f>AF623+AG623+AH623</f>
        <v>0</v>
      </c>
      <c r="AF623" s="48"/>
      <c r="AG623" s="49"/>
      <c r="AH623" s="50"/>
      <c r="AI623" s="49"/>
      <c r="AJ623" s="49"/>
      <c r="AM623" s="35"/>
      <c r="AN623" s="35"/>
      <c r="AO623" s="12"/>
      <c r="AQ623" s="9"/>
    </row>
    <row r="624" spans="1:43" ht="19.899999999999999" customHeight="1" x14ac:dyDescent="0.2">
      <c r="A624" s="56"/>
      <c r="B624" s="98" t="s">
        <v>43</v>
      </c>
      <c r="C624" s="48">
        <v>0</v>
      </c>
      <c r="D624" s="48"/>
      <c r="E624" s="48">
        <v>0</v>
      </c>
      <c r="F624" s="48">
        <v>0</v>
      </c>
      <c r="G624" s="49">
        <f>H624+I624+J624</f>
        <v>0</v>
      </c>
      <c r="H624" s="48"/>
      <c r="I624" s="48"/>
      <c r="J624" s="48"/>
      <c r="K624" s="49"/>
      <c r="L624" s="48"/>
      <c r="M624" s="48"/>
      <c r="N624" s="48"/>
      <c r="O624" s="49">
        <f>P624+Q624+R624</f>
        <v>0</v>
      </c>
      <c r="P624" s="48">
        <v>0</v>
      </c>
      <c r="Q624" s="48">
        <v>0</v>
      </c>
      <c r="R624" s="48">
        <v>0</v>
      </c>
      <c r="S624" s="49">
        <v>0</v>
      </c>
      <c r="T624" s="48"/>
      <c r="U624" s="48"/>
      <c r="V624" s="48"/>
      <c r="W624" s="49">
        <v>0</v>
      </c>
      <c r="X624" s="48"/>
      <c r="Y624" s="48"/>
      <c r="Z624" s="48"/>
      <c r="AA624" s="29">
        <f>AB624+AC624+AD624</f>
        <v>0</v>
      </c>
      <c r="AB624" s="48">
        <f t="shared" si="122"/>
        <v>0</v>
      </c>
      <c r="AC624" s="49">
        <f t="shared" si="122"/>
        <v>0</v>
      </c>
      <c r="AD624" s="50">
        <f t="shared" si="122"/>
        <v>0</v>
      </c>
      <c r="AE624" s="49">
        <f>AF624+AG624+AH624</f>
        <v>0</v>
      </c>
      <c r="AF624" s="48"/>
      <c r="AG624" s="49"/>
      <c r="AH624" s="50"/>
      <c r="AI624" s="49"/>
      <c r="AJ624" s="49"/>
      <c r="AM624" s="35"/>
      <c r="AN624" s="35"/>
      <c r="AO624" s="12"/>
      <c r="AQ624" s="9"/>
    </row>
    <row r="625" spans="1:43" ht="19.899999999999999" customHeight="1" x14ac:dyDescent="0.2">
      <c r="A625" s="56"/>
      <c r="B625" s="98" t="s">
        <v>44</v>
      </c>
      <c r="C625" s="48">
        <v>3285.5254400000003</v>
      </c>
      <c r="D625" s="48">
        <v>99.605000000000004</v>
      </c>
      <c r="E625" s="48">
        <v>2933.4638299999997</v>
      </c>
      <c r="F625" s="48">
        <v>2933.4638299999997</v>
      </c>
      <c r="G625" s="49">
        <f>H625+I625+J625</f>
        <v>0</v>
      </c>
      <c r="H625" s="48"/>
      <c r="I625" s="48"/>
      <c r="J625" s="48"/>
      <c r="K625" s="49"/>
      <c r="L625" s="48"/>
      <c r="M625" s="48"/>
      <c r="N625" s="48"/>
      <c r="O625" s="49">
        <f>P625+Q625+R625</f>
        <v>839.88299999999617</v>
      </c>
      <c r="P625" s="48">
        <v>0</v>
      </c>
      <c r="Q625" s="48">
        <v>828.12499999999613</v>
      </c>
      <c r="R625" s="48">
        <v>11.758000000000008</v>
      </c>
      <c r="S625" s="49">
        <f>T625+U625+V625</f>
        <v>0</v>
      </c>
      <c r="T625" s="48">
        <f>T621-SUM(T622:T624)</f>
        <v>0</v>
      </c>
      <c r="U625" s="48">
        <f>U621-SUM(U622:U624)</f>
        <v>0</v>
      </c>
      <c r="V625" s="48">
        <f>V621-SUM(V622:V624)</f>
        <v>0</v>
      </c>
      <c r="W625" s="49">
        <f>X625+Y625+Z625</f>
        <v>0</v>
      </c>
      <c r="X625" s="48">
        <f>X621-SUM(X622:X624)</f>
        <v>0</v>
      </c>
      <c r="Y625" s="48">
        <f>Y621-SUM(Y622:Y624)</f>
        <v>0</v>
      </c>
      <c r="Z625" s="48">
        <f>Z621-SUM(Z622:Z624)</f>
        <v>0</v>
      </c>
      <c r="AA625" s="29">
        <f>AB625+AC625+AD625</f>
        <v>0</v>
      </c>
      <c r="AB625" s="48">
        <f t="shared" si="122"/>
        <v>0</v>
      </c>
      <c r="AC625" s="49">
        <f t="shared" si="122"/>
        <v>0</v>
      </c>
      <c r="AD625" s="50">
        <f t="shared" si="122"/>
        <v>0</v>
      </c>
      <c r="AE625" s="49">
        <f>AF625+AG625+AH625</f>
        <v>0</v>
      </c>
      <c r="AF625" s="48"/>
      <c r="AG625" s="49"/>
      <c r="AH625" s="50"/>
      <c r="AI625" s="49"/>
      <c r="AJ625" s="49"/>
      <c r="AM625" s="35"/>
      <c r="AN625" s="35"/>
      <c r="AO625" s="12"/>
      <c r="AQ625" s="9"/>
    </row>
    <row r="626" spans="1:43" s="95" customFormat="1" ht="111.6" customHeight="1" outlineLevel="1" x14ac:dyDescent="0.25">
      <c r="A626" s="71"/>
      <c r="B626" s="38" t="s">
        <v>189</v>
      </c>
      <c r="C626" s="39">
        <f>C627+C632+C637</f>
        <v>5030.18</v>
      </c>
      <c r="D626" s="39">
        <f t="shared" ref="D626:AI626" si="123">D627+D632+D637</f>
        <v>5030.18</v>
      </c>
      <c r="E626" s="39">
        <f t="shared" si="123"/>
        <v>0</v>
      </c>
      <c r="F626" s="39">
        <f t="shared" si="123"/>
        <v>0</v>
      </c>
      <c r="G626" s="29">
        <f t="shared" si="123"/>
        <v>0</v>
      </c>
      <c r="H626" s="28">
        <f t="shared" si="123"/>
        <v>0</v>
      </c>
      <c r="I626" s="28">
        <f t="shared" si="123"/>
        <v>0</v>
      </c>
      <c r="J626" s="28">
        <f t="shared" si="123"/>
        <v>0</v>
      </c>
      <c r="K626" s="29">
        <f t="shared" si="123"/>
        <v>0</v>
      </c>
      <c r="L626" s="28">
        <f t="shared" si="123"/>
        <v>0</v>
      </c>
      <c r="M626" s="28">
        <f t="shared" si="123"/>
        <v>0</v>
      </c>
      <c r="N626" s="28">
        <f t="shared" si="123"/>
        <v>0</v>
      </c>
      <c r="O626" s="29">
        <f t="shared" si="123"/>
        <v>18919.071086519114</v>
      </c>
      <c r="P626" s="28">
        <f t="shared" si="123"/>
        <v>0</v>
      </c>
      <c r="Q626" s="28">
        <f t="shared" si="123"/>
        <v>15000</v>
      </c>
      <c r="R626" s="28">
        <f t="shared" si="123"/>
        <v>3919.0710865191149</v>
      </c>
      <c r="S626" s="29">
        <f t="shared" si="123"/>
        <v>0</v>
      </c>
      <c r="T626" s="28">
        <f t="shared" si="123"/>
        <v>0</v>
      </c>
      <c r="U626" s="28">
        <f t="shared" si="123"/>
        <v>0</v>
      </c>
      <c r="V626" s="28">
        <f t="shared" si="123"/>
        <v>0</v>
      </c>
      <c r="W626" s="29">
        <f t="shared" si="123"/>
        <v>0</v>
      </c>
      <c r="X626" s="28">
        <f t="shared" si="123"/>
        <v>0</v>
      </c>
      <c r="Y626" s="28">
        <f t="shared" si="123"/>
        <v>0</v>
      </c>
      <c r="Z626" s="28">
        <f t="shared" si="123"/>
        <v>0</v>
      </c>
      <c r="AA626" s="29">
        <f t="shared" si="123"/>
        <v>0</v>
      </c>
      <c r="AB626" s="28">
        <f t="shared" si="123"/>
        <v>0</v>
      </c>
      <c r="AC626" s="29">
        <f t="shared" si="123"/>
        <v>0</v>
      </c>
      <c r="AD626" s="44">
        <f t="shared" si="123"/>
        <v>0</v>
      </c>
      <c r="AE626" s="29">
        <f t="shared" si="123"/>
        <v>0</v>
      </c>
      <c r="AF626" s="28">
        <f t="shared" si="123"/>
        <v>0</v>
      </c>
      <c r="AG626" s="29">
        <f t="shared" si="123"/>
        <v>0</v>
      </c>
      <c r="AH626" s="44">
        <f t="shared" si="123"/>
        <v>0</v>
      </c>
      <c r="AI626" s="29">
        <f t="shared" si="123"/>
        <v>0</v>
      </c>
      <c r="AJ626" s="29"/>
      <c r="AL626" s="96"/>
      <c r="AM626" s="97"/>
      <c r="AN626" s="97"/>
      <c r="AO626" s="96"/>
      <c r="AQ626" s="9"/>
    </row>
    <row r="627" spans="1:43" s="95" customFormat="1" ht="174.75" customHeight="1" outlineLevel="1" x14ac:dyDescent="0.25">
      <c r="A627" s="40">
        <v>111</v>
      </c>
      <c r="B627" s="99" t="s">
        <v>190</v>
      </c>
      <c r="C627" s="100">
        <f>C628+C629+C630+C631</f>
        <v>0</v>
      </c>
      <c r="D627" s="100">
        <f t="shared" ref="D627:V627" si="124">D628+D629+D630+D631</f>
        <v>0</v>
      </c>
      <c r="E627" s="100">
        <f t="shared" si="124"/>
        <v>0</v>
      </c>
      <c r="F627" s="100">
        <f t="shared" si="124"/>
        <v>0</v>
      </c>
      <c r="G627" s="100">
        <f t="shared" si="124"/>
        <v>0</v>
      </c>
      <c r="H627" s="100">
        <f t="shared" si="124"/>
        <v>0</v>
      </c>
      <c r="I627" s="100">
        <f t="shared" si="124"/>
        <v>0</v>
      </c>
      <c r="J627" s="100">
        <f t="shared" si="124"/>
        <v>0</v>
      </c>
      <c r="K627" s="100">
        <f t="shared" si="124"/>
        <v>0</v>
      </c>
      <c r="L627" s="100">
        <f t="shared" si="124"/>
        <v>0</v>
      </c>
      <c r="M627" s="100">
        <f t="shared" si="124"/>
        <v>0</v>
      </c>
      <c r="N627" s="100">
        <f t="shared" si="124"/>
        <v>0</v>
      </c>
      <c r="O627" s="100">
        <f>P627+Q627+R627</f>
        <v>5410.83</v>
      </c>
      <c r="P627" s="100">
        <f t="shared" si="124"/>
        <v>0</v>
      </c>
      <c r="Q627" s="100">
        <f t="shared" si="124"/>
        <v>3895.8</v>
      </c>
      <c r="R627" s="100">
        <f t="shared" si="124"/>
        <v>1515.03</v>
      </c>
      <c r="S627" s="100">
        <f>T627+U627+V627</f>
        <v>0</v>
      </c>
      <c r="T627" s="100">
        <f t="shared" si="124"/>
        <v>0</v>
      </c>
      <c r="U627" s="100">
        <f t="shared" si="124"/>
        <v>0</v>
      </c>
      <c r="V627" s="100">
        <f t="shared" si="124"/>
        <v>0</v>
      </c>
      <c r="W627" s="100">
        <f>X627+Y627+Z627</f>
        <v>0</v>
      </c>
      <c r="X627" s="100">
        <f t="shared" ref="X627:Z627" si="125">X628+X629+X630+X631</f>
        <v>0</v>
      </c>
      <c r="Y627" s="100">
        <f t="shared" si="125"/>
        <v>0</v>
      </c>
      <c r="Z627" s="100">
        <f t="shared" si="125"/>
        <v>0</v>
      </c>
      <c r="AA627" s="100">
        <f>AB627+AC627+AD627</f>
        <v>0</v>
      </c>
      <c r="AB627" s="100">
        <f t="shared" ref="AB627:AD627" si="126">AB628+AB629+AB630+AB631</f>
        <v>0</v>
      </c>
      <c r="AC627" s="100">
        <f t="shared" si="126"/>
        <v>0</v>
      </c>
      <c r="AD627" s="100">
        <f t="shared" si="126"/>
        <v>0</v>
      </c>
      <c r="AE627" s="100">
        <f>AF627+AG627+AH627</f>
        <v>0</v>
      </c>
      <c r="AF627" s="100">
        <f t="shared" ref="AF627:AJ627" si="127">AF628+AF629+AF630+AF631</f>
        <v>0</v>
      </c>
      <c r="AG627" s="100">
        <f t="shared" si="127"/>
        <v>0</v>
      </c>
      <c r="AH627" s="100">
        <f t="shared" si="127"/>
        <v>0</v>
      </c>
      <c r="AI627" s="100">
        <f t="shared" si="127"/>
        <v>0</v>
      </c>
      <c r="AJ627" s="100">
        <f t="shared" si="127"/>
        <v>0</v>
      </c>
      <c r="AL627" s="96"/>
      <c r="AM627" s="97"/>
      <c r="AN627" s="97"/>
      <c r="AO627" s="96"/>
      <c r="AQ627" s="9"/>
    </row>
    <row r="628" spans="1:43" s="95" customFormat="1" ht="19.899999999999999" customHeight="1" outlineLevel="1" x14ac:dyDescent="0.25">
      <c r="A628" s="40"/>
      <c r="B628" s="99" t="s">
        <v>41</v>
      </c>
      <c r="C628" s="101"/>
      <c r="D628" s="101"/>
      <c r="E628" s="101"/>
      <c r="F628" s="101"/>
      <c r="G628" s="49">
        <f>H628+I628+J628</f>
        <v>0</v>
      </c>
      <c r="H628" s="48"/>
      <c r="I628" s="48"/>
      <c r="J628" s="48"/>
      <c r="K628" s="49"/>
      <c r="L628" s="28"/>
      <c r="M628" s="28"/>
      <c r="N628" s="28"/>
      <c r="O628" s="100">
        <f t="shared" ref="O628:O631" si="128">P628+Q628+R628</f>
        <v>0</v>
      </c>
      <c r="P628" s="48"/>
      <c r="Q628" s="48"/>
      <c r="R628" s="48"/>
      <c r="S628" s="100">
        <f t="shared" ref="S628:S631" si="129">T628+U628+V628</f>
        <v>0</v>
      </c>
      <c r="T628" s="48"/>
      <c r="U628" s="48"/>
      <c r="V628" s="48"/>
      <c r="W628" s="100">
        <f t="shared" ref="W628:W631" si="130">X628+Y628+Z628</f>
        <v>0</v>
      </c>
      <c r="X628" s="48"/>
      <c r="Y628" s="48"/>
      <c r="Z628" s="48"/>
      <c r="AA628" s="100">
        <f t="shared" ref="AA628:AA631" si="131">AB628+AC628+AD628</f>
        <v>0</v>
      </c>
      <c r="AB628" s="48">
        <f t="shared" ref="AB628:AD641" si="132">X628+H628-L628-(T628-AF628)</f>
        <v>0</v>
      </c>
      <c r="AC628" s="49">
        <f t="shared" si="132"/>
        <v>0</v>
      </c>
      <c r="AD628" s="50">
        <f t="shared" si="132"/>
        <v>0</v>
      </c>
      <c r="AE628" s="100">
        <f t="shared" ref="AE628:AE631" si="133">AF628+AG628+AH628</f>
        <v>0</v>
      </c>
      <c r="AF628" s="28"/>
      <c r="AG628" s="29"/>
      <c r="AH628" s="44"/>
      <c r="AI628" s="29"/>
      <c r="AJ628" s="102"/>
      <c r="AL628" s="96"/>
      <c r="AM628" s="97"/>
      <c r="AN628" s="97"/>
      <c r="AO628" s="96"/>
      <c r="AQ628" s="9"/>
    </row>
    <row r="629" spans="1:43" s="95" customFormat="1" ht="19.899999999999999" customHeight="1" outlineLevel="1" x14ac:dyDescent="0.25">
      <c r="A629" s="40"/>
      <c r="B629" s="99" t="s">
        <v>42</v>
      </c>
      <c r="C629" s="101"/>
      <c r="D629" s="101"/>
      <c r="E629" s="101"/>
      <c r="F629" s="101"/>
      <c r="G629" s="49">
        <f>H629+I629+J629</f>
        <v>0</v>
      </c>
      <c r="H629" s="48"/>
      <c r="I629" s="48"/>
      <c r="J629" s="48"/>
      <c r="K629" s="49"/>
      <c r="L629" s="28"/>
      <c r="M629" s="28"/>
      <c r="N629" s="28"/>
      <c r="O629" s="100">
        <f t="shared" si="128"/>
        <v>5410.83</v>
      </c>
      <c r="P629" s="48"/>
      <c r="Q629" s="48">
        <v>3895.8</v>
      </c>
      <c r="R629" s="48">
        <v>1515.03</v>
      </c>
      <c r="S629" s="100">
        <f t="shared" si="129"/>
        <v>0</v>
      </c>
      <c r="T629" s="48"/>
      <c r="U629" s="48"/>
      <c r="V629" s="48"/>
      <c r="W629" s="100">
        <f t="shared" si="130"/>
        <v>0</v>
      </c>
      <c r="X629" s="48"/>
      <c r="Y629" s="48"/>
      <c r="Z629" s="48"/>
      <c r="AA629" s="100">
        <f t="shared" si="131"/>
        <v>0</v>
      </c>
      <c r="AB629" s="48">
        <f t="shared" si="132"/>
        <v>0</v>
      </c>
      <c r="AC629" s="49">
        <f t="shared" si="132"/>
        <v>0</v>
      </c>
      <c r="AD629" s="50">
        <f t="shared" si="132"/>
        <v>0</v>
      </c>
      <c r="AE629" s="100">
        <f t="shared" si="133"/>
        <v>0</v>
      </c>
      <c r="AF629" s="28"/>
      <c r="AG629" s="29"/>
      <c r="AH629" s="44"/>
      <c r="AI629" s="29"/>
      <c r="AJ629" s="102"/>
      <c r="AL629" s="96"/>
      <c r="AM629" s="97"/>
      <c r="AN629" s="97"/>
      <c r="AO629" s="96"/>
      <c r="AQ629" s="9"/>
    </row>
    <row r="630" spans="1:43" s="95" customFormat="1" ht="19.899999999999999" customHeight="1" outlineLevel="1" x14ac:dyDescent="0.25">
      <c r="A630" s="40"/>
      <c r="B630" s="99" t="s">
        <v>43</v>
      </c>
      <c r="C630" s="101"/>
      <c r="D630" s="101"/>
      <c r="E630" s="101"/>
      <c r="F630" s="101"/>
      <c r="G630" s="49">
        <f>H630+I630+J630</f>
        <v>0</v>
      </c>
      <c r="H630" s="48"/>
      <c r="I630" s="48"/>
      <c r="J630" s="48"/>
      <c r="K630" s="49"/>
      <c r="L630" s="28"/>
      <c r="M630" s="28"/>
      <c r="N630" s="28"/>
      <c r="O630" s="100">
        <f t="shared" si="128"/>
        <v>0</v>
      </c>
      <c r="P630" s="48"/>
      <c r="Q630" s="48"/>
      <c r="R630" s="48"/>
      <c r="S630" s="100">
        <f t="shared" si="129"/>
        <v>0</v>
      </c>
      <c r="T630" s="48"/>
      <c r="U630" s="48"/>
      <c r="V630" s="48"/>
      <c r="W630" s="100">
        <f t="shared" si="130"/>
        <v>0</v>
      </c>
      <c r="X630" s="48"/>
      <c r="Y630" s="48"/>
      <c r="Z630" s="48"/>
      <c r="AA630" s="100">
        <f t="shared" si="131"/>
        <v>0</v>
      </c>
      <c r="AB630" s="48">
        <f t="shared" si="132"/>
        <v>0</v>
      </c>
      <c r="AC630" s="49">
        <f t="shared" si="132"/>
        <v>0</v>
      </c>
      <c r="AD630" s="50">
        <f t="shared" si="132"/>
        <v>0</v>
      </c>
      <c r="AE630" s="100">
        <f t="shared" si="133"/>
        <v>0</v>
      </c>
      <c r="AF630" s="28"/>
      <c r="AG630" s="29"/>
      <c r="AH630" s="44"/>
      <c r="AI630" s="29"/>
      <c r="AJ630" s="102"/>
      <c r="AL630" s="96"/>
      <c r="AM630" s="97"/>
      <c r="AN630" s="97"/>
      <c r="AO630" s="96"/>
      <c r="AQ630" s="9"/>
    </row>
    <row r="631" spans="1:43" s="95" customFormat="1" ht="19.899999999999999" customHeight="1" outlineLevel="1" x14ac:dyDescent="0.25">
      <c r="A631" s="40"/>
      <c r="B631" s="99" t="s">
        <v>44</v>
      </c>
      <c r="C631" s="101"/>
      <c r="D631" s="101"/>
      <c r="E631" s="101"/>
      <c r="F631" s="101"/>
      <c r="G631" s="49">
        <f>H631+I631+J631</f>
        <v>0</v>
      </c>
      <c r="H631" s="48"/>
      <c r="I631" s="48"/>
      <c r="J631" s="48"/>
      <c r="K631" s="49"/>
      <c r="L631" s="28"/>
      <c r="M631" s="28"/>
      <c r="N631" s="28"/>
      <c r="O631" s="100">
        <f t="shared" si="128"/>
        <v>0</v>
      </c>
      <c r="P631" s="48"/>
      <c r="Q631" s="48"/>
      <c r="R631" s="48"/>
      <c r="S631" s="100">
        <f t="shared" si="129"/>
        <v>0</v>
      </c>
      <c r="T631" s="48"/>
      <c r="U631" s="48"/>
      <c r="V631" s="48"/>
      <c r="W631" s="100">
        <f t="shared" si="130"/>
        <v>0</v>
      </c>
      <c r="X631" s="48"/>
      <c r="Y631" s="48"/>
      <c r="Z631" s="48"/>
      <c r="AA631" s="100">
        <f t="shared" si="131"/>
        <v>0</v>
      </c>
      <c r="AB631" s="48">
        <f t="shared" si="132"/>
        <v>0</v>
      </c>
      <c r="AC631" s="49">
        <f t="shared" si="132"/>
        <v>0</v>
      </c>
      <c r="AD631" s="50">
        <f t="shared" si="132"/>
        <v>0</v>
      </c>
      <c r="AE631" s="100">
        <f t="shared" si="133"/>
        <v>0</v>
      </c>
      <c r="AF631" s="28"/>
      <c r="AG631" s="29"/>
      <c r="AH631" s="44"/>
      <c r="AI631" s="29"/>
      <c r="AJ631" s="102"/>
      <c r="AL631" s="96"/>
      <c r="AM631" s="97"/>
      <c r="AN631" s="97"/>
      <c r="AO631" s="96"/>
      <c r="AQ631" s="9"/>
    </row>
    <row r="632" spans="1:43" s="95" customFormat="1" ht="140.25" customHeight="1" outlineLevel="1" x14ac:dyDescent="0.25">
      <c r="A632" s="40">
        <v>112</v>
      </c>
      <c r="B632" s="103" t="s">
        <v>191</v>
      </c>
      <c r="C632" s="100">
        <f>SUM(C633:C636)</f>
        <v>0</v>
      </c>
      <c r="D632" s="100">
        <f>SUM(D633:D636)</f>
        <v>0</v>
      </c>
      <c r="E632" s="100">
        <f>SUM(E633:E636)</f>
        <v>0</v>
      </c>
      <c r="F632" s="100">
        <f>SUM(F633:F636)</f>
        <v>0</v>
      </c>
      <c r="G632" s="49">
        <f>SUM(G633:G636)</f>
        <v>0</v>
      </c>
      <c r="H632" s="48">
        <f t="shared" ref="H632:Z632" si="134">SUM(H633:H636)</f>
        <v>0</v>
      </c>
      <c r="I632" s="48">
        <f t="shared" si="134"/>
        <v>0</v>
      </c>
      <c r="J632" s="48">
        <f t="shared" si="134"/>
        <v>0</v>
      </c>
      <c r="K632" s="49">
        <f t="shared" si="134"/>
        <v>0</v>
      </c>
      <c r="L632" s="28">
        <f t="shared" si="134"/>
        <v>0</v>
      </c>
      <c r="M632" s="28">
        <f t="shared" si="134"/>
        <v>0</v>
      </c>
      <c r="N632" s="28">
        <f t="shared" si="134"/>
        <v>0</v>
      </c>
      <c r="O632" s="49">
        <f>P632+Q632+R632</f>
        <v>8478.06</v>
      </c>
      <c r="P632" s="48">
        <f t="shared" si="134"/>
        <v>0</v>
      </c>
      <c r="Q632" s="48">
        <f t="shared" si="134"/>
        <v>6104.2</v>
      </c>
      <c r="R632" s="48">
        <f t="shared" si="134"/>
        <v>2373.86</v>
      </c>
      <c r="S632" s="49">
        <f>T632+U632+V632</f>
        <v>0</v>
      </c>
      <c r="T632" s="48">
        <f t="shared" si="134"/>
        <v>0</v>
      </c>
      <c r="U632" s="48">
        <f t="shared" si="134"/>
        <v>0</v>
      </c>
      <c r="V632" s="48">
        <f t="shared" si="134"/>
        <v>0</v>
      </c>
      <c r="W632" s="49">
        <f>X632+Y632+Z632</f>
        <v>0</v>
      </c>
      <c r="X632" s="48">
        <f t="shared" si="134"/>
        <v>0</v>
      </c>
      <c r="Y632" s="48">
        <f t="shared" si="134"/>
        <v>0</v>
      </c>
      <c r="Z632" s="48">
        <f t="shared" si="134"/>
        <v>0</v>
      </c>
      <c r="AA632" s="29">
        <f>AB632+AC632+AD632</f>
        <v>0</v>
      </c>
      <c r="AB632" s="48">
        <f t="shared" si="132"/>
        <v>0</v>
      </c>
      <c r="AC632" s="49">
        <f t="shared" si="132"/>
        <v>0</v>
      </c>
      <c r="AD632" s="50">
        <f t="shared" si="132"/>
        <v>0</v>
      </c>
      <c r="AE632" s="49">
        <f>AF632+AG632+AH632</f>
        <v>0</v>
      </c>
      <c r="AF632" s="48">
        <f>SUM(AF633:AF636)</f>
        <v>0</v>
      </c>
      <c r="AG632" s="49">
        <f>SUM(AG633:AG636)</f>
        <v>0</v>
      </c>
      <c r="AH632" s="50">
        <f>SUM(AH633:AH636)</f>
        <v>0</v>
      </c>
      <c r="AI632" s="49">
        <f>SUM(AI633:AI636)</f>
        <v>0</v>
      </c>
      <c r="AJ632" s="102"/>
      <c r="AL632" s="96"/>
      <c r="AM632" s="97"/>
      <c r="AN632" s="97"/>
      <c r="AO632" s="96"/>
      <c r="AQ632" s="9"/>
    </row>
    <row r="633" spans="1:43" s="95" customFormat="1" ht="19.899999999999999" customHeight="1" outlineLevel="1" x14ac:dyDescent="0.25">
      <c r="A633" s="40"/>
      <c r="B633" s="99" t="s">
        <v>41</v>
      </c>
      <c r="C633" s="101"/>
      <c r="D633" s="101"/>
      <c r="E633" s="101"/>
      <c r="F633" s="101"/>
      <c r="G633" s="49">
        <f>H633+I633+J633</f>
        <v>0</v>
      </c>
      <c r="H633" s="48"/>
      <c r="I633" s="48"/>
      <c r="J633" s="48"/>
      <c r="K633" s="49"/>
      <c r="L633" s="28"/>
      <c r="M633" s="28"/>
      <c r="N633" s="28"/>
      <c r="O633" s="49">
        <f t="shared" ref="O633:O636" si="135">P633+Q633+R633</f>
        <v>0</v>
      </c>
      <c r="P633" s="48"/>
      <c r="Q633" s="48"/>
      <c r="R633" s="48"/>
      <c r="S633" s="49">
        <f t="shared" ref="S633:S636" si="136">T633+U633+V633</f>
        <v>0</v>
      </c>
      <c r="T633" s="48"/>
      <c r="U633" s="48"/>
      <c r="V633" s="48"/>
      <c r="W633" s="49">
        <f t="shared" ref="W633:W636" si="137">X633+Y633+Z633</f>
        <v>0</v>
      </c>
      <c r="X633" s="48"/>
      <c r="Y633" s="48"/>
      <c r="Z633" s="48"/>
      <c r="AA633" s="29">
        <f t="shared" ref="AA633:AA641" si="138">AB633+AC633+AD633</f>
        <v>0</v>
      </c>
      <c r="AB633" s="48">
        <f t="shared" si="132"/>
        <v>0</v>
      </c>
      <c r="AC633" s="49">
        <f t="shared" si="132"/>
        <v>0</v>
      </c>
      <c r="AD633" s="50">
        <f t="shared" si="132"/>
        <v>0</v>
      </c>
      <c r="AE633" s="49">
        <f t="shared" ref="AE633:AE641" si="139">AF633+AG633+AH633</f>
        <v>0</v>
      </c>
      <c r="AF633" s="28"/>
      <c r="AG633" s="29"/>
      <c r="AH633" s="44"/>
      <c r="AI633" s="29"/>
      <c r="AJ633" s="102"/>
      <c r="AL633" s="96"/>
      <c r="AM633" s="97"/>
      <c r="AN633" s="97"/>
      <c r="AO633" s="96"/>
      <c r="AQ633" s="9"/>
    </row>
    <row r="634" spans="1:43" s="95" customFormat="1" ht="19.899999999999999" customHeight="1" outlineLevel="1" x14ac:dyDescent="0.25">
      <c r="A634" s="40"/>
      <c r="B634" s="99" t="s">
        <v>42</v>
      </c>
      <c r="C634" s="101"/>
      <c r="D634" s="101"/>
      <c r="E634" s="101"/>
      <c r="F634" s="101"/>
      <c r="G634" s="49">
        <f>H634+I634+J634</f>
        <v>0</v>
      </c>
      <c r="H634" s="48"/>
      <c r="I634" s="48"/>
      <c r="J634" s="48"/>
      <c r="K634" s="49"/>
      <c r="L634" s="28"/>
      <c r="M634" s="28"/>
      <c r="N634" s="28"/>
      <c r="O634" s="49">
        <f t="shared" si="135"/>
        <v>8478.06</v>
      </c>
      <c r="P634" s="48"/>
      <c r="Q634" s="48">
        <v>6104.2</v>
      </c>
      <c r="R634" s="48">
        <v>2373.86</v>
      </c>
      <c r="S634" s="49">
        <f t="shared" si="136"/>
        <v>0</v>
      </c>
      <c r="T634" s="48"/>
      <c r="U634" s="48"/>
      <c r="V634" s="48"/>
      <c r="W634" s="49">
        <f t="shared" si="137"/>
        <v>0</v>
      </c>
      <c r="X634" s="48"/>
      <c r="Y634" s="48"/>
      <c r="Z634" s="48"/>
      <c r="AA634" s="29">
        <f t="shared" si="138"/>
        <v>0</v>
      </c>
      <c r="AB634" s="48">
        <f t="shared" si="132"/>
        <v>0</v>
      </c>
      <c r="AC634" s="49">
        <f t="shared" si="132"/>
        <v>0</v>
      </c>
      <c r="AD634" s="50">
        <f t="shared" si="132"/>
        <v>0</v>
      </c>
      <c r="AE634" s="49">
        <f t="shared" si="139"/>
        <v>0</v>
      </c>
      <c r="AF634" s="28"/>
      <c r="AG634" s="29"/>
      <c r="AH634" s="44"/>
      <c r="AI634" s="29"/>
      <c r="AJ634" s="102"/>
      <c r="AL634" s="96"/>
      <c r="AM634" s="97"/>
      <c r="AN634" s="97"/>
      <c r="AO634" s="96"/>
      <c r="AQ634" s="9"/>
    </row>
    <row r="635" spans="1:43" s="95" customFormat="1" ht="19.899999999999999" customHeight="1" outlineLevel="1" x14ac:dyDescent="0.25">
      <c r="A635" s="40"/>
      <c r="B635" s="99" t="s">
        <v>43</v>
      </c>
      <c r="C635" s="101"/>
      <c r="D635" s="101"/>
      <c r="E635" s="101"/>
      <c r="F635" s="101"/>
      <c r="G635" s="49">
        <f>H635+I635+J635</f>
        <v>0</v>
      </c>
      <c r="H635" s="48"/>
      <c r="I635" s="48"/>
      <c r="J635" s="48"/>
      <c r="K635" s="49"/>
      <c r="L635" s="28"/>
      <c r="M635" s="28"/>
      <c r="N635" s="28"/>
      <c r="O635" s="49">
        <f t="shared" si="135"/>
        <v>0</v>
      </c>
      <c r="P635" s="48"/>
      <c r="Q635" s="48"/>
      <c r="R635" s="48"/>
      <c r="S635" s="49">
        <f t="shared" si="136"/>
        <v>0</v>
      </c>
      <c r="T635" s="48"/>
      <c r="U635" s="48"/>
      <c r="V635" s="48"/>
      <c r="W635" s="49">
        <f t="shared" si="137"/>
        <v>0</v>
      </c>
      <c r="X635" s="48"/>
      <c r="Y635" s="48"/>
      <c r="Z635" s="48"/>
      <c r="AA635" s="29">
        <f t="shared" si="138"/>
        <v>0</v>
      </c>
      <c r="AB635" s="48">
        <f t="shared" si="132"/>
        <v>0</v>
      </c>
      <c r="AC635" s="49">
        <f t="shared" si="132"/>
        <v>0</v>
      </c>
      <c r="AD635" s="50">
        <f t="shared" si="132"/>
        <v>0</v>
      </c>
      <c r="AE635" s="49">
        <f t="shared" si="139"/>
        <v>0</v>
      </c>
      <c r="AF635" s="28"/>
      <c r="AG635" s="29"/>
      <c r="AH635" s="44"/>
      <c r="AI635" s="29"/>
      <c r="AJ635" s="102"/>
      <c r="AL635" s="96"/>
      <c r="AM635" s="97"/>
      <c r="AN635" s="97"/>
      <c r="AO635" s="96"/>
      <c r="AQ635" s="9"/>
    </row>
    <row r="636" spans="1:43" s="95" customFormat="1" ht="19.899999999999999" customHeight="1" outlineLevel="1" x14ac:dyDescent="0.25">
      <c r="A636" s="40"/>
      <c r="B636" s="99" t="s">
        <v>44</v>
      </c>
      <c r="C636" s="101"/>
      <c r="D636" s="101"/>
      <c r="E636" s="101"/>
      <c r="F636" s="101"/>
      <c r="G636" s="49">
        <f>H636+I636+J636</f>
        <v>0</v>
      </c>
      <c r="H636" s="48"/>
      <c r="I636" s="48"/>
      <c r="J636" s="48"/>
      <c r="K636" s="49"/>
      <c r="L636" s="28"/>
      <c r="M636" s="28"/>
      <c r="N636" s="28"/>
      <c r="O636" s="49">
        <f t="shared" si="135"/>
        <v>0</v>
      </c>
      <c r="P636" s="48"/>
      <c r="Q636" s="48"/>
      <c r="R636" s="48"/>
      <c r="S636" s="49">
        <f t="shared" si="136"/>
        <v>0</v>
      </c>
      <c r="T636" s="48"/>
      <c r="U636" s="48"/>
      <c r="V636" s="48"/>
      <c r="W636" s="49">
        <f t="shared" si="137"/>
        <v>0</v>
      </c>
      <c r="X636" s="48"/>
      <c r="Y636" s="48"/>
      <c r="Z636" s="48"/>
      <c r="AA636" s="29">
        <f t="shared" si="138"/>
        <v>0</v>
      </c>
      <c r="AB636" s="48">
        <f t="shared" si="132"/>
        <v>0</v>
      </c>
      <c r="AC636" s="49">
        <f t="shared" si="132"/>
        <v>0</v>
      </c>
      <c r="AD636" s="50">
        <f t="shared" si="132"/>
        <v>0</v>
      </c>
      <c r="AE636" s="49">
        <f t="shared" si="139"/>
        <v>0</v>
      </c>
      <c r="AF636" s="28"/>
      <c r="AG636" s="29"/>
      <c r="AH636" s="44"/>
      <c r="AI636" s="29"/>
      <c r="AJ636" s="102"/>
      <c r="AL636" s="96"/>
      <c r="AM636" s="97"/>
      <c r="AN636" s="97"/>
      <c r="AO636" s="96"/>
      <c r="AQ636" s="9"/>
    </row>
    <row r="637" spans="1:43" s="95" customFormat="1" ht="105" customHeight="1" outlineLevel="1" x14ac:dyDescent="0.25">
      <c r="A637" s="40">
        <v>113</v>
      </c>
      <c r="B637" s="99" t="s">
        <v>192</v>
      </c>
      <c r="C637" s="91">
        <f>SUM(C638:C641)</f>
        <v>5030.18</v>
      </c>
      <c r="D637" s="91">
        <f t="shared" ref="D637" si="140">SUM(D638:D641)</f>
        <v>5030.18</v>
      </c>
      <c r="E637" s="91">
        <f>SUM(E638:E641)</f>
        <v>0</v>
      </c>
      <c r="F637" s="91">
        <f t="shared" ref="F637" si="141">SUM(F638:F641)</f>
        <v>0</v>
      </c>
      <c r="G637" s="49">
        <f>SUM(G638:G641)</f>
        <v>0</v>
      </c>
      <c r="H637" s="48">
        <f t="shared" ref="H637:P637" si="142">SUM(H638:H641)</f>
        <v>0</v>
      </c>
      <c r="I637" s="48">
        <f t="shared" si="142"/>
        <v>0</v>
      </c>
      <c r="J637" s="48">
        <f t="shared" si="142"/>
        <v>0</v>
      </c>
      <c r="K637" s="49">
        <f t="shared" si="142"/>
        <v>0</v>
      </c>
      <c r="L637" s="28">
        <f t="shared" si="142"/>
        <v>0</v>
      </c>
      <c r="M637" s="28">
        <f t="shared" si="142"/>
        <v>0</v>
      </c>
      <c r="N637" s="28">
        <f t="shared" si="142"/>
        <v>0</v>
      </c>
      <c r="O637" s="49">
        <f>P637+Q637+R637</f>
        <v>5030.1810865191146</v>
      </c>
      <c r="P637" s="48">
        <f t="shared" si="142"/>
        <v>0</v>
      </c>
      <c r="Q637" s="48">
        <v>5000</v>
      </c>
      <c r="R637" s="48">
        <f>Q637*0.6/99.4</f>
        <v>30.181086519114686</v>
      </c>
      <c r="S637" s="49">
        <f t="shared" ref="S637:Z637" si="143">SUM(S638:S641)</f>
        <v>0</v>
      </c>
      <c r="T637" s="48">
        <f t="shared" si="143"/>
        <v>0</v>
      </c>
      <c r="U637" s="48">
        <f t="shared" si="143"/>
        <v>0</v>
      </c>
      <c r="V637" s="48">
        <f t="shared" si="143"/>
        <v>0</v>
      </c>
      <c r="W637" s="49">
        <f t="shared" si="143"/>
        <v>0</v>
      </c>
      <c r="X637" s="48">
        <f t="shared" si="143"/>
        <v>0</v>
      </c>
      <c r="Y637" s="48">
        <f t="shared" si="143"/>
        <v>0</v>
      </c>
      <c r="Z637" s="48">
        <f t="shared" si="143"/>
        <v>0</v>
      </c>
      <c r="AA637" s="29">
        <f t="shared" si="138"/>
        <v>0</v>
      </c>
      <c r="AB637" s="48">
        <f t="shared" si="132"/>
        <v>0</v>
      </c>
      <c r="AC637" s="49">
        <f t="shared" si="132"/>
        <v>0</v>
      </c>
      <c r="AD637" s="50">
        <f t="shared" si="132"/>
        <v>0</v>
      </c>
      <c r="AE637" s="49">
        <f t="shared" si="139"/>
        <v>0</v>
      </c>
      <c r="AF637" s="48">
        <f>SUM(AF638:AF641)</f>
        <v>0</v>
      </c>
      <c r="AG637" s="49">
        <f>SUM(AG638:AG641)</f>
        <v>0</v>
      </c>
      <c r="AH637" s="50">
        <f>SUM(AH638:AH641)</f>
        <v>0</v>
      </c>
      <c r="AI637" s="49">
        <f>SUM(AI638:AI641)</f>
        <v>0</v>
      </c>
      <c r="AJ637" s="102"/>
      <c r="AL637" s="96"/>
      <c r="AM637" s="97"/>
      <c r="AN637" s="97"/>
      <c r="AO637" s="96"/>
      <c r="AQ637" s="9"/>
    </row>
    <row r="638" spans="1:43" s="95" customFormat="1" ht="19.899999999999999" customHeight="1" outlineLevel="1" x14ac:dyDescent="0.25">
      <c r="A638" s="40"/>
      <c r="B638" s="99" t="s">
        <v>41</v>
      </c>
      <c r="C638" s="91">
        <v>5030.18</v>
      </c>
      <c r="D638" s="91">
        <v>5030.18</v>
      </c>
      <c r="E638" s="91"/>
      <c r="F638" s="91"/>
      <c r="G638" s="49">
        <f t="shared" ref="G638" si="144">H638+I638+J638</f>
        <v>0</v>
      </c>
      <c r="H638" s="48"/>
      <c r="I638" s="48"/>
      <c r="J638" s="48"/>
      <c r="K638" s="49"/>
      <c r="L638" s="28"/>
      <c r="M638" s="28"/>
      <c r="N638" s="28"/>
      <c r="O638" s="49">
        <f>Q638+R638</f>
        <v>5030.18</v>
      </c>
      <c r="P638" s="48"/>
      <c r="Q638" s="48">
        <v>5000</v>
      </c>
      <c r="R638" s="48">
        <v>30.18</v>
      </c>
      <c r="S638" s="49"/>
      <c r="T638" s="48"/>
      <c r="U638" s="48"/>
      <c r="V638" s="48"/>
      <c r="W638" s="49"/>
      <c r="X638" s="48"/>
      <c r="Y638" s="48"/>
      <c r="Z638" s="48"/>
      <c r="AA638" s="29">
        <f t="shared" si="138"/>
        <v>0</v>
      </c>
      <c r="AB638" s="48">
        <f t="shared" si="132"/>
        <v>0</v>
      </c>
      <c r="AC638" s="49">
        <f t="shared" si="132"/>
        <v>0</v>
      </c>
      <c r="AD638" s="50">
        <f t="shared" si="132"/>
        <v>0</v>
      </c>
      <c r="AE638" s="29">
        <f t="shared" si="139"/>
        <v>0</v>
      </c>
      <c r="AF638" s="28"/>
      <c r="AG638" s="29"/>
      <c r="AH638" s="44"/>
      <c r="AI638" s="29"/>
      <c r="AJ638" s="102"/>
      <c r="AL638" s="96"/>
      <c r="AM638" s="97"/>
      <c r="AN638" s="97"/>
      <c r="AO638" s="96"/>
      <c r="AQ638" s="9"/>
    </row>
    <row r="639" spans="1:43" s="95" customFormat="1" ht="19.899999999999999" customHeight="1" outlineLevel="1" x14ac:dyDescent="0.25">
      <c r="A639" s="40"/>
      <c r="B639" s="99" t="s">
        <v>42</v>
      </c>
      <c r="C639" s="101"/>
      <c r="D639" s="101"/>
      <c r="E639" s="101"/>
      <c r="F639" s="101"/>
      <c r="G639" s="49">
        <f>H639+I639+J639</f>
        <v>0</v>
      </c>
      <c r="H639" s="48"/>
      <c r="I639" s="48"/>
      <c r="J639" s="48"/>
      <c r="K639" s="49"/>
      <c r="L639" s="28"/>
      <c r="M639" s="28"/>
      <c r="N639" s="28"/>
      <c r="O639" s="49"/>
      <c r="P639" s="48"/>
      <c r="Q639" s="48"/>
      <c r="R639" s="48"/>
      <c r="S639" s="49"/>
      <c r="T639" s="48"/>
      <c r="U639" s="48"/>
      <c r="V639" s="48"/>
      <c r="W639" s="49"/>
      <c r="X639" s="48"/>
      <c r="Y639" s="48"/>
      <c r="Z639" s="48"/>
      <c r="AA639" s="29">
        <f t="shared" si="138"/>
        <v>0</v>
      </c>
      <c r="AB639" s="48">
        <f t="shared" si="132"/>
        <v>0</v>
      </c>
      <c r="AC639" s="49">
        <f t="shared" si="132"/>
        <v>0</v>
      </c>
      <c r="AD639" s="50">
        <f t="shared" si="132"/>
        <v>0</v>
      </c>
      <c r="AE639" s="29">
        <f t="shared" si="139"/>
        <v>0</v>
      </c>
      <c r="AF639" s="28"/>
      <c r="AG639" s="29"/>
      <c r="AH639" s="44"/>
      <c r="AI639" s="29"/>
      <c r="AJ639" s="102"/>
      <c r="AL639" s="96"/>
      <c r="AM639" s="97"/>
      <c r="AN639" s="97"/>
      <c r="AO639" s="96"/>
      <c r="AQ639" s="9"/>
    </row>
    <row r="640" spans="1:43" s="95" customFormat="1" ht="19.899999999999999" customHeight="1" outlineLevel="1" x14ac:dyDescent="0.25">
      <c r="A640" s="40"/>
      <c r="B640" s="99" t="s">
        <v>43</v>
      </c>
      <c r="C640" s="101"/>
      <c r="D640" s="101"/>
      <c r="E640" s="101"/>
      <c r="F640" s="101"/>
      <c r="G640" s="49">
        <f>H640+I640+J640</f>
        <v>0</v>
      </c>
      <c r="H640" s="48"/>
      <c r="I640" s="48"/>
      <c r="J640" s="48"/>
      <c r="K640" s="49"/>
      <c r="L640" s="28"/>
      <c r="M640" s="28"/>
      <c r="N640" s="28"/>
      <c r="O640" s="49"/>
      <c r="P640" s="48"/>
      <c r="Q640" s="48"/>
      <c r="R640" s="48"/>
      <c r="S640" s="49"/>
      <c r="T640" s="48"/>
      <c r="U640" s="48"/>
      <c r="V640" s="48"/>
      <c r="W640" s="49"/>
      <c r="X640" s="48"/>
      <c r="Y640" s="48"/>
      <c r="Z640" s="48"/>
      <c r="AA640" s="29">
        <f t="shared" si="138"/>
        <v>0</v>
      </c>
      <c r="AB640" s="48">
        <f t="shared" si="132"/>
        <v>0</v>
      </c>
      <c r="AC640" s="49">
        <f t="shared" si="132"/>
        <v>0</v>
      </c>
      <c r="AD640" s="50">
        <f t="shared" si="132"/>
        <v>0</v>
      </c>
      <c r="AE640" s="29">
        <f t="shared" si="139"/>
        <v>0</v>
      </c>
      <c r="AF640" s="28"/>
      <c r="AG640" s="29"/>
      <c r="AH640" s="44"/>
      <c r="AI640" s="29"/>
      <c r="AJ640" s="102"/>
      <c r="AL640" s="96"/>
      <c r="AM640" s="97"/>
      <c r="AN640" s="97"/>
      <c r="AO640" s="96"/>
      <c r="AQ640" s="9"/>
    </row>
    <row r="641" spans="1:43" s="95" customFormat="1" ht="19.899999999999999" customHeight="1" outlineLevel="1" x14ac:dyDescent="0.25">
      <c r="A641" s="40"/>
      <c r="B641" s="99" t="s">
        <v>44</v>
      </c>
      <c r="C641" s="101"/>
      <c r="D641" s="101"/>
      <c r="E641" s="101"/>
      <c r="F641" s="101"/>
      <c r="G641" s="49">
        <f>H641+I641+J641</f>
        <v>0</v>
      </c>
      <c r="H641" s="48"/>
      <c r="I641" s="48"/>
      <c r="J641" s="48"/>
      <c r="K641" s="49"/>
      <c r="L641" s="28"/>
      <c r="M641" s="28"/>
      <c r="N641" s="28"/>
      <c r="O641" s="49"/>
      <c r="P641" s="48"/>
      <c r="Q641" s="48"/>
      <c r="R641" s="48"/>
      <c r="S641" s="49"/>
      <c r="T641" s="48"/>
      <c r="U641" s="48"/>
      <c r="V641" s="48"/>
      <c r="W641" s="49"/>
      <c r="X641" s="48"/>
      <c r="Y641" s="48"/>
      <c r="Z641" s="48"/>
      <c r="AA641" s="29">
        <f t="shared" si="138"/>
        <v>0</v>
      </c>
      <c r="AB641" s="48">
        <f t="shared" si="132"/>
        <v>0</v>
      </c>
      <c r="AC641" s="49">
        <f t="shared" si="132"/>
        <v>0</v>
      </c>
      <c r="AD641" s="50">
        <f t="shared" si="132"/>
        <v>0</v>
      </c>
      <c r="AE641" s="29">
        <f t="shared" si="139"/>
        <v>0</v>
      </c>
      <c r="AF641" s="28"/>
      <c r="AG641" s="29"/>
      <c r="AH641" s="44"/>
      <c r="AI641" s="29"/>
      <c r="AJ641" s="102"/>
      <c r="AL641" s="96"/>
      <c r="AM641" s="97"/>
      <c r="AN641" s="97"/>
      <c r="AO641" s="96"/>
      <c r="AQ641" s="9"/>
    </row>
    <row r="642" spans="1:43" ht="24" customHeight="1" x14ac:dyDescent="0.2">
      <c r="A642" s="26"/>
      <c r="B642" s="36" t="s">
        <v>193</v>
      </c>
      <c r="C642" s="29">
        <f>C643</f>
        <v>13689806.276012003</v>
      </c>
      <c r="D642" s="29">
        <f t="shared" ref="D642:S643" si="145">D643</f>
        <v>84957.527549999999</v>
      </c>
      <c r="E642" s="29">
        <f t="shared" si="145"/>
        <v>2114252.94196</v>
      </c>
      <c r="F642" s="29">
        <f t="shared" si="145"/>
        <v>2111088.5710160001</v>
      </c>
      <c r="G642" s="29">
        <f t="shared" si="145"/>
        <v>923.97902999999997</v>
      </c>
      <c r="H642" s="29">
        <f t="shared" si="145"/>
        <v>0</v>
      </c>
      <c r="I642" s="29">
        <f t="shared" si="145"/>
        <v>770.90305000000001</v>
      </c>
      <c r="J642" s="29">
        <f t="shared" si="145"/>
        <v>153.07598000000002</v>
      </c>
      <c r="K642" s="29">
        <f t="shared" si="145"/>
        <v>0</v>
      </c>
      <c r="L642" s="29">
        <f t="shared" si="145"/>
        <v>0</v>
      </c>
      <c r="M642" s="29">
        <f t="shared" si="145"/>
        <v>0</v>
      </c>
      <c r="N642" s="29">
        <f t="shared" si="145"/>
        <v>0</v>
      </c>
      <c r="O642" s="29">
        <f t="shared" si="145"/>
        <v>5082395.5335384626</v>
      </c>
      <c r="P642" s="29">
        <f t="shared" si="145"/>
        <v>2080472.5</v>
      </c>
      <c r="Q642" s="29">
        <f t="shared" si="145"/>
        <v>2555806.8999999994</v>
      </c>
      <c r="R642" s="29">
        <f t="shared" si="145"/>
        <v>446116.13353846152</v>
      </c>
      <c r="S642" s="29">
        <f t="shared" si="145"/>
        <v>1385261.2575699999</v>
      </c>
      <c r="T642" s="29">
        <f t="shared" ref="T642:AI643" si="146">T643</f>
        <v>819040.8743100001</v>
      </c>
      <c r="U642" s="29">
        <f t="shared" si="146"/>
        <v>550609.58429999999</v>
      </c>
      <c r="V642" s="29">
        <f t="shared" si="146"/>
        <v>15610.741759999999</v>
      </c>
      <c r="W642" s="29">
        <f t="shared" si="146"/>
        <v>1501246.84155</v>
      </c>
      <c r="X642" s="29">
        <f t="shared" si="146"/>
        <v>819040.87881000002</v>
      </c>
      <c r="Y642" s="29">
        <f t="shared" si="146"/>
        <v>650802.55065999995</v>
      </c>
      <c r="Z642" s="29">
        <f t="shared" si="146"/>
        <v>31403.359370000002</v>
      </c>
      <c r="AA642" s="29">
        <f t="shared" si="146"/>
        <v>118040.89678</v>
      </c>
      <c r="AB642" s="29">
        <f t="shared" si="146"/>
        <v>4.5000000027357601E-3</v>
      </c>
      <c r="AC642" s="29">
        <f t="shared" si="146"/>
        <v>102091.80469999999</v>
      </c>
      <c r="AD642" s="29">
        <f t="shared" si="146"/>
        <v>15949.087580000003</v>
      </c>
      <c r="AE642" s="29">
        <f t="shared" si="146"/>
        <v>1131.3292799999999</v>
      </c>
      <c r="AF642" s="29">
        <f t="shared" si="146"/>
        <v>0</v>
      </c>
      <c r="AG642" s="29">
        <f t="shared" si="146"/>
        <v>1127.9352899999999</v>
      </c>
      <c r="AH642" s="29">
        <f t="shared" si="146"/>
        <v>3.3939900000000001</v>
      </c>
      <c r="AI642" s="29">
        <f t="shared" si="146"/>
        <v>0</v>
      </c>
      <c r="AJ642" s="29"/>
      <c r="AL642" s="12">
        <f>G642+W642-K642-S642-(AA642-AE642)</f>
        <v>-4.4899998320033774E-3</v>
      </c>
      <c r="AM642" s="35">
        <f>G642+W642-K642-S642</f>
        <v>116909.56301000016</v>
      </c>
      <c r="AN642" s="35">
        <f>AA642-AE642</f>
        <v>116909.56749999999</v>
      </c>
      <c r="AO642" s="12">
        <f>AM642-AN642</f>
        <v>-4.4899998320033774E-3</v>
      </c>
      <c r="AQ642" s="9"/>
    </row>
    <row r="643" spans="1:43" ht="27" x14ac:dyDescent="0.2">
      <c r="A643" s="26"/>
      <c r="B643" s="37" t="s">
        <v>194</v>
      </c>
      <c r="C643" s="29">
        <f>C644</f>
        <v>13689806.276012003</v>
      </c>
      <c r="D643" s="29">
        <f t="shared" si="145"/>
        <v>84957.527549999999</v>
      </c>
      <c r="E643" s="29">
        <f t="shared" si="145"/>
        <v>2114252.94196</v>
      </c>
      <c r="F643" s="29">
        <f t="shared" si="145"/>
        <v>2111088.5710160001</v>
      </c>
      <c r="G643" s="29">
        <f t="shared" si="145"/>
        <v>923.97902999999997</v>
      </c>
      <c r="H643" s="29">
        <f t="shared" si="145"/>
        <v>0</v>
      </c>
      <c r="I643" s="29">
        <f t="shared" si="145"/>
        <v>770.90305000000001</v>
      </c>
      <c r="J643" s="29">
        <f t="shared" si="145"/>
        <v>153.07598000000002</v>
      </c>
      <c r="K643" s="29">
        <f t="shared" si="145"/>
        <v>0</v>
      </c>
      <c r="L643" s="29">
        <f t="shared" si="145"/>
        <v>0</v>
      </c>
      <c r="M643" s="29">
        <f t="shared" si="145"/>
        <v>0</v>
      </c>
      <c r="N643" s="29">
        <f t="shared" si="145"/>
        <v>0</v>
      </c>
      <c r="O643" s="29">
        <f t="shared" si="145"/>
        <v>5082395.5335384626</v>
      </c>
      <c r="P643" s="29">
        <f t="shared" si="145"/>
        <v>2080472.5</v>
      </c>
      <c r="Q643" s="29">
        <f t="shared" si="145"/>
        <v>2555806.8999999994</v>
      </c>
      <c r="R643" s="29">
        <f t="shared" si="145"/>
        <v>446116.13353846152</v>
      </c>
      <c r="S643" s="29">
        <f t="shared" si="145"/>
        <v>1385261.2575699999</v>
      </c>
      <c r="T643" s="29">
        <f t="shared" si="146"/>
        <v>819040.8743100001</v>
      </c>
      <c r="U643" s="29">
        <f t="shared" si="146"/>
        <v>550609.58429999999</v>
      </c>
      <c r="V643" s="29">
        <f t="shared" si="146"/>
        <v>15610.741759999999</v>
      </c>
      <c r="W643" s="29">
        <f t="shared" si="146"/>
        <v>1501246.84155</v>
      </c>
      <c r="X643" s="29">
        <f t="shared" si="146"/>
        <v>819040.87881000002</v>
      </c>
      <c r="Y643" s="29">
        <f t="shared" si="146"/>
        <v>650802.55065999995</v>
      </c>
      <c r="Z643" s="29">
        <f t="shared" si="146"/>
        <v>31403.359370000002</v>
      </c>
      <c r="AA643" s="29">
        <f t="shared" si="146"/>
        <v>118040.89678</v>
      </c>
      <c r="AB643" s="29">
        <f t="shared" si="146"/>
        <v>4.5000000027357601E-3</v>
      </c>
      <c r="AC643" s="29">
        <f t="shared" si="146"/>
        <v>102091.80469999999</v>
      </c>
      <c r="AD643" s="29">
        <f t="shared" si="146"/>
        <v>15949.087580000003</v>
      </c>
      <c r="AE643" s="29">
        <f t="shared" si="146"/>
        <v>1131.3292799999999</v>
      </c>
      <c r="AF643" s="29">
        <f t="shared" si="146"/>
        <v>0</v>
      </c>
      <c r="AG643" s="29">
        <f t="shared" si="146"/>
        <v>1127.9352899999999</v>
      </c>
      <c r="AH643" s="29">
        <f t="shared" si="146"/>
        <v>3.3939900000000001</v>
      </c>
      <c r="AI643" s="29">
        <f t="shared" si="146"/>
        <v>0</v>
      </c>
      <c r="AJ643" s="29"/>
      <c r="AL643" s="12">
        <f>G643+W643-K643-S643-(AA643-AE643)</f>
        <v>-4.4899998320033774E-3</v>
      </c>
      <c r="AM643" s="35">
        <f>G643+W643-K643-S643</f>
        <v>116909.56301000016</v>
      </c>
      <c r="AN643" s="35">
        <f>AA643-AE643</f>
        <v>116909.56749999999</v>
      </c>
      <c r="AO643" s="12">
        <f>AM643-AN643</f>
        <v>-4.4899998320033774E-3</v>
      </c>
      <c r="AQ643" s="9"/>
    </row>
    <row r="644" spans="1:43" ht="45.6" customHeight="1" x14ac:dyDescent="0.2">
      <c r="A644" s="26"/>
      <c r="B644" s="38" t="s">
        <v>195</v>
      </c>
      <c r="C644" s="39">
        <f t="shared" ref="C644:AI644" si="147">C645+C751</f>
        <v>13689806.276012003</v>
      </c>
      <c r="D644" s="39">
        <f t="shared" si="147"/>
        <v>84957.527549999999</v>
      </c>
      <c r="E644" s="39">
        <f t="shared" si="147"/>
        <v>2114252.94196</v>
      </c>
      <c r="F644" s="39">
        <f t="shared" si="147"/>
        <v>2111088.5710160001</v>
      </c>
      <c r="G644" s="39">
        <f t="shared" si="147"/>
        <v>923.97902999999997</v>
      </c>
      <c r="H644" s="39">
        <f t="shared" si="147"/>
        <v>0</v>
      </c>
      <c r="I644" s="39">
        <f t="shared" si="147"/>
        <v>770.90305000000001</v>
      </c>
      <c r="J644" s="39">
        <f t="shared" si="147"/>
        <v>153.07598000000002</v>
      </c>
      <c r="K644" s="39">
        <f t="shared" si="147"/>
        <v>0</v>
      </c>
      <c r="L644" s="39">
        <f t="shared" si="147"/>
        <v>0</v>
      </c>
      <c r="M644" s="39">
        <f t="shared" si="147"/>
        <v>0</v>
      </c>
      <c r="N644" s="39">
        <f t="shared" si="147"/>
        <v>0</v>
      </c>
      <c r="O644" s="39">
        <f t="shared" si="147"/>
        <v>5082395.5335384626</v>
      </c>
      <c r="P644" s="39">
        <f t="shared" si="147"/>
        <v>2080472.5</v>
      </c>
      <c r="Q644" s="39">
        <f t="shared" si="147"/>
        <v>2555806.8999999994</v>
      </c>
      <c r="R644" s="39">
        <f t="shared" si="147"/>
        <v>446116.13353846152</v>
      </c>
      <c r="S644" s="39">
        <f t="shared" si="147"/>
        <v>1385261.2575699999</v>
      </c>
      <c r="T644" s="39">
        <f t="shared" si="147"/>
        <v>819040.8743100001</v>
      </c>
      <c r="U644" s="39">
        <f t="shared" si="147"/>
        <v>550609.58429999999</v>
      </c>
      <c r="V644" s="39">
        <f t="shared" si="147"/>
        <v>15610.741759999999</v>
      </c>
      <c r="W644" s="39">
        <f t="shared" si="147"/>
        <v>1501246.84155</v>
      </c>
      <c r="X644" s="39">
        <f t="shared" si="147"/>
        <v>819040.87881000002</v>
      </c>
      <c r="Y644" s="39">
        <f t="shared" si="147"/>
        <v>650802.55065999995</v>
      </c>
      <c r="Z644" s="39">
        <f t="shared" si="147"/>
        <v>31403.359370000002</v>
      </c>
      <c r="AA644" s="39">
        <f t="shared" si="147"/>
        <v>118040.89678</v>
      </c>
      <c r="AB644" s="39">
        <f t="shared" si="147"/>
        <v>4.5000000027357601E-3</v>
      </c>
      <c r="AC644" s="39">
        <f t="shared" si="147"/>
        <v>102091.80469999999</v>
      </c>
      <c r="AD644" s="39">
        <f t="shared" si="147"/>
        <v>15949.087580000003</v>
      </c>
      <c r="AE644" s="39">
        <f t="shared" si="147"/>
        <v>1131.3292799999999</v>
      </c>
      <c r="AF644" s="39">
        <f t="shared" si="147"/>
        <v>0</v>
      </c>
      <c r="AG644" s="39">
        <f t="shared" si="147"/>
        <v>1127.9352899999999</v>
      </c>
      <c r="AH644" s="39">
        <f t="shared" si="147"/>
        <v>3.3939900000000001</v>
      </c>
      <c r="AI644" s="39">
        <f t="shared" si="147"/>
        <v>0</v>
      </c>
      <c r="AJ644" s="39"/>
      <c r="AL644" s="12">
        <f>G644+W644-K644-S644-(AA644-AE644)</f>
        <v>-4.4899998320033774E-3</v>
      </c>
      <c r="AM644" s="35">
        <f>G644+W644-K644-S644</f>
        <v>116909.56301000016</v>
      </c>
      <c r="AN644" s="35">
        <f>AA644-AE644</f>
        <v>116909.56749999999</v>
      </c>
      <c r="AO644" s="12">
        <f>AM644-AN644</f>
        <v>-4.4899998320033774E-3</v>
      </c>
      <c r="AQ644" s="9"/>
    </row>
    <row r="645" spans="1:43" ht="51" customHeight="1" x14ac:dyDescent="0.2">
      <c r="A645" s="26"/>
      <c r="B645" s="38" t="s">
        <v>196</v>
      </c>
      <c r="C645" s="39">
        <f>C646+C651+C656+C661+C666+C671+C676+C681+C686+C691+C696+C701+C706+C711+C716+C721+C726+C731+C736+C741+C746</f>
        <v>9173385.0191920027</v>
      </c>
      <c r="D645" s="39">
        <f t="shared" ref="D645:AI645" si="148">D646+D651+D656+D661+D666+D671+D676+D681+D686+D691+D696+D701+D706+D711+D716+D721+D726+D731+D736+D741+D746</f>
        <v>61882.745060000001</v>
      </c>
      <c r="E645" s="39">
        <f t="shared" si="148"/>
        <v>1090907.61035</v>
      </c>
      <c r="F645" s="39">
        <f t="shared" si="148"/>
        <v>1086919.416492</v>
      </c>
      <c r="G645" s="39">
        <f t="shared" si="148"/>
        <v>100.15613999999999</v>
      </c>
      <c r="H645" s="39">
        <f t="shared" si="148"/>
        <v>0</v>
      </c>
      <c r="I645" s="39">
        <f t="shared" si="148"/>
        <v>0.17444999999999999</v>
      </c>
      <c r="J645" s="39">
        <f t="shared" si="148"/>
        <v>99.98169</v>
      </c>
      <c r="K645" s="39">
        <f t="shared" si="148"/>
        <v>0</v>
      </c>
      <c r="L645" s="39">
        <f t="shared" si="148"/>
        <v>0</v>
      </c>
      <c r="M645" s="39">
        <f t="shared" si="148"/>
        <v>0</v>
      </c>
      <c r="N645" s="39">
        <f t="shared" si="148"/>
        <v>0</v>
      </c>
      <c r="O645" s="39">
        <f t="shared" si="148"/>
        <v>3457221.2008205135</v>
      </c>
      <c r="P645" s="39">
        <f t="shared" si="148"/>
        <v>1178491</v>
      </c>
      <c r="Q645" s="39">
        <f t="shared" si="148"/>
        <v>1942886.3999999997</v>
      </c>
      <c r="R645" s="39">
        <f t="shared" si="148"/>
        <v>335843.80082051281</v>
      </c>
      <c r="S645" s="39">
        <f t="shared" si="148"/>
        <v>1302253.5730399999</v>
      </c>
      <c r="T645" s="39">
        <f t="shared" si="148"/>
        <v>758719.89941000007</v>
      </c>
      <c r="U645" s="39">
        <f t="shared" si="148"/>
        <v>527989.27186999994</v>
      </c>
      <c r="V645" s="39">
        <f t="shared" si="148"/>
        <v>15544.401759999999</v>
      </c>
      <c r="W645" s="39">
        <f t="shared" si="148"/>
        <v>1413710.2901900001</v>
      </c>
      <c r="X645" s="39">
        <f t="shared" si="148"/>
        <v>758719.89941000007</v>
      </c>
      <c r="Y645" s="39">
        <f t="shared" si="148"/>
        <v>623773.69513000001</v>
      </c>
      <c r="Z645" s="39">
        <f t="shared" si="148"/>
        <v>31216.695650000001</v>
      </c>
      <c r="AA645" s="39">
        <f t="shared" si="148"/>
        <v>111556.87328999999</v>
      </c>
      <c r="AB645" s="39">
        <f t="shared" si="148"/>
        <v>0</v>
      </c>
      <c r="AC645" s="39">
        <f t="shared" si="148"/>
        <v>95784.597709999987</v>
      </c>
      <c r="AD645" s="39">
        <f t="shared" si="148"/>
        <v>15772.275580000003</v>
      </c>
      <c r="AE645" s="39">
        <f t="shared" si="148"/>
        <v>0</v>
      </c>
      <c r="AF645" s="39">
        <f t="shared" si="148"/>
        <v>0</v>
      </c>
      <c r="AG645" s="39">
        <f t="shared" si="148"/>
        <v>0</v>
      </c>
      <c r="AH645" s="39">
        <f t="shared" si="148"/>
        <v>0</v>
      </c>
      <c r="AI645" s="39">
        <f t="shared" si="148"/>
        <v>0</v>
      </c>
      <c r="AJ645" s="39"/>
      <c r="AL645" s="12">
        <f>G645+W645-K645-S645-(AA645-AE645)</f>
        <v>2.6193447411060333E-10</v>
      </c>
      <c r="AM645" s="35">
        <f>G645+W645-K645-S645</f>
        <v>111556.87329000025</v>
      </c>
      <c r="AN645" s="35">
        <f>AA645-AE645</f>
        <v>111556.87328999999</v>
      </c>
      <c r="AO645" s="12">
        <f>AM645-AN645</f>
        <v>2.6193447411060333E-10</v>
      </c>
      <c r="AQ645" s="9"/>
    </row>
    <row r="646" spans="1:43" ht="89.45" customHeight="1" x14ac:dyDescent="0.2">
      <c r="A646" s="56">
        <v>114</v>
      </c>
      <c r="B646" s="104" t="s">
        <v>197</v>
      </c>
      <c r="C646" s="42">
        <v>932574.98587000009</v>
      </c>
      <c r="D646" s="42">
        <f>SUM(D647:D650)</f>
        <v>11003.27413</v>
      </c>
      <c r="E646" s="42">
        <v>92487.271869999997</v>
      </c>
      <c r="F646" s="42">
        <v>92487.271869999997</v>
      </c>
      <c r="G646" s="46">
        <f t="shared" ref="G646:G709" si="149">H646+I646+J646</f>
        <v>0</v>
      </c>
      <c r="H646" s="54"/>
      <c r="I646" s="54"/>
      <c r="J646" s="54"/>
      <c r="K646" s="46">
        <f>L646+M646+N646</f>
        <v>0</v>
      </c>
      <c r="L646" s="54"/>
      <c r="M646" s="54"/>
      <c r="N646" s="54"/>
      <c r="O646" s="46">
        <f t="shared" ref="O646:O706" si="150">P646+Q646+R646</f>
        <v>170096.55900000001</v>
      </c>
      <c r="P646" s="48">
        <v>0</v>
      </c>
      <c r="Q646" s="48">
        <v>168055.4</v>
      </c>
      <c r="R646" s="48">
        <v>2041.1590000000001</v>
      </c>
      <c r="S646" s="49">
        <f>T646+U646+V646</f>
        <v>13075.04313</v>
      </c>
      <c r="T646" s="48">
        <v>0</v>
      </c>
      <c r="U646" s="48">
        <v>12654.50935</v>
      </c>
      <c r="V646" s="48">
        <v>420.53378000000004</v>
      </c>
      <c r="W646" s="46">
        <f>X646+Y646+Z646</f>
        <v>38923.845520000003</v>
      </c>
      <c r="X646" s="54">
        <v>0</v>
      </c>
      <c r="Y646" s="54">
        <v>38456.75937</v>
      </c>
      <c r="Z646" s="54">
        <v>467.08614999999998</v>
      </c>
      <c r="AA646" s="29">
        <f>AB646+AC646+AD646</f>
        <v>25848.802390000001</v>
      </c>
      <c r="AB646" s="48">
        <f t="shared" ref="AB646:AD661" si="151">X646+H646-L646-(T646-AF646)</f>
        <v>0</v>
      </c>
      <c r="AC646" s="49">
        <f t="shared" si="151"/>
        <v>25802.250019999999</v>
      </c>
      <c r="AD646" s="50">
        <f t="shared" si="151"/>
        <v>46.552369999999939</v>
      </c>
      <c r="AE646" s="46">
        <f t="shared" ref="AE646:AE709" si="152">AF646+AG646+AH646</f>
        <v>0</v>
      </c>
      <c r="AF646" s="54"/>
      <c r="AG646" s="46"/>
      <c r="AH646" s="55"/>
      <c r="AI646" s="46"/>
      <c r="AJ646" s="46"/>
      <c r="AL646" s="12">
        <f>G646+W646-K646-S646-(AA646-AE646)</f>
        <v>0</v>
      </c>
      <c r="AM646" s="35">
        <f>G646+W646-K646-S646</f>
        <v>25848.802390000004</v>
      </c>
      <c r="AN646" s="35">
        <f>AA646-AE646</f>
        <v>25848.802390000001</v>
      </c>
      <c r="AO646" s="12">
        <f>AM646-AN646</f>
        <v>0</v>
      </c>
      <c r="AQ646" s="9"/>
    </row>
    <row r="647" spans="1:43" ht="19.899999999999999" customHeight="1" x14ac:dyDescent="0.2">
      <c r="A647" s="56"/>
      <c r="B647" s="98" t="s">
        <v>41</v>
      </c>
      <c r="C647" s="48">
        <v>10555.11543</v>
      </c>
      <c r="D647" s="48">
        <f>C647</f>
        <v>10555.11543</v>
      </c>
      <c r="E647" s="48">
        <v>10555.11543</v>
      </c>
      <c r="F647" s="48">
        <v>10555.11543</v>
      </c>
      <c r="G647" s="49">
        <f t="shared" si="149"/>
        <v>0</v>
      </c>
      <c r="H647" s="48"/>
      <c r="I647" s="48"/>
      <c r="J647" s="48"/>
      <c r="K647" s="49"/>
      <c r="L647" s="48"/>
      <c r="M647" s="48"/>
      <c r="N647" s="48"/>
      <c r="O647" s="49">
        <f t="shared" si="150"/>
        <v>0</v>
      </c>
      <c r="P647" s="48">
        <v>0</v>
      </c>
      <c r="Q647" s="48">
        <v>0</v>
      </c>
      <c r="R647" s="48">
        <v>0</v>
      </c>
      <c r="S647" s="49">
        <v>0</v>
      </c>
      <c r="T647" s="48"/>
      <c r="U647" s="48"/>
      <c r="V647" s="48"/>
      <c r="W647" s="49">
        <v>0</v>
      </c>
      <c r="X647" s="48"/>
      <c r="Y647" s="48"/>
      <c r="Z647" s="48"/>
      <c r="AA647" s="29">
        <f>AB647+AC647+AD647</f>
        <v>0</v>
      </c>
      <c r="AB647" s="48">
        <f t="shared" si="151"/>
        <v>0</v>
      </c>
      <c r="AC647" s="49">
        <f t="shared" si="151"/>
        <v>0</v>
      </c>
      <c r="AD647" s="50">
        <f t="shared" si="151"/>
        <v>0</v>
      </c>
      <c r="AE647" s="49">
        <f t="shared" si="152"/>
        <v>0</v>
      </c>
      <c r="AF647" s="48"/>
      <c r="AG647" s="49"/>
      <c r="AH647" s="50"/>
      <c r="AI647" s="49"/>
      <c r="AJ647" s="49"/>
      <c r="AM647" s="35"/>
      <c r="AN647" s="35"/>
      <c r="AO647" s="12"/>
      <c r="AQ647" s="9"/>
    </row>
    <row r="648" spans="1:43" ht="19.899999999999999" customHeight="1" x14ac:dyDescent="0.2">
      <c r="A648" s="56"/>
      <c r="B648" s="98" t="s">
        <v>42</v>
      </c>
      <c r="C648" s="48">
        <v>748473.76137000008</v>
      </c>
      <c r="D648" s="48"/>
      <c r="E648" s="48">
        <v>78415.623689999993</v>
      </c>
      <c r="F648" s="48">
        <v>78415.623689999993</v>
      </c>
      <c r="G648" s="49">
        <f t="shared" si="149"/>
        <v>0</v>
      </c>
      <c r="H648" s="48"/>
      <c r="I648" s="48"/>
      <c r="J648" s="48"/>
      <c r="K648" s="49"/>
      <c r="L648" s="48"/>
      <c r="M648" s="48"/>
      <c r="N648" s="48"/>
      <c r="O648" s="49">
        <f t="shared" si="150"/>
        <v>160512.57800000001</v>
      </c>
      <c r="P648" s="48">
        <v>0</v>
      </c>
      <c r="Q648" s="48">
        <v>158586.427</v>
      </c>
      <c r="R648" s="48">
        <v>1926.1510000000001</v>
      </c>
      <c r="S648" s="49">
        <v>12516.394830000001</v>
      </c>
      <c r="T648" s="48"/>
      <c r="U648" s="48">
        <v>12114.91748</v>
      </c>
      <c r="V648" s="48">
        <v>401.47735</v>
      </c>
      <c r="W648" s="49">
        <v>37201.445209999998</v>
      </c>
      <c r="X648" s="48"/>
      <c r="Y648" s="48">
        <v>36755.027869999998</v>
      </c>
      <c r="Z648" s="48">
        <v>446.41734000000002</v>
      </c>
      <c r="AA648" s="29">
        <f>AB648+AC648+AD648</f>
        <v>24685.050379999997</v>
      </c>
      <c r="AB648" s="48">
        <f t="shared" si="151"/>
        <v>0</v>
      </c>
      <c r="AC648" s="49">
        <f t="shared" si="151"/>
        <v>24640.110389999998</v>
      </c>
      <c r="AD648" s="50">
        <f t="shared" si="151"/>
        <v>44.939990000000023</v>
      </c>
      <c r="AE648" s="49">
        <f t="shared" si="152"/>
        <v>0</v>
      </c>
      <c r="AF648" s="48"/>
      <c r="AG648" s="49"/>
      <c r="AH648" s="50"/>
      <c r="AI648" s="49"/>
      <c r="AJ648" s="49"/>
      <c r="AM648" s="35"/>
      <c r="AN648" s="35"/>
      <c r="AO648" s="12"/>
      <c r="AQ648" s="9"/>
    </row>
    <row r="649" spans="1:43" ht="19.899999999999999" customHeight="1" x14ac:dyDescent="0.2">
      <c r="A649" s="56"/>
      <c r="B649" s="98" t="s">
        <v>43</v>
      </c>
      <c r="C649" s="48">
        <v>137238.90632000001</v>
      </c>
      <c r="D649" s="48"/>
      <c r="E649" s="48">
        <v>0</v>
      </c>
      <c r="F649" s="48">
        <v>0</v>
      </c>
      <c r="G649" s="49">
        <f t="shared" si="149"/>
        <v>0</v>
      </c>
      <c r="H649" s="48"/>
      <c r="I649" s="48"/>
      <c r="J649" s="48"/>
      <c r="K649" s="49"/>
      <c r="L649" s="48"/>
      <c r="M649" s="48"/>
      <c r="N649" s="48"/>
      <c r="O649" s="49">
        <f t="shared" si="150"/>
        <v>0</v>
      </c>
      <c r="P649" s="48">
        <v>0</v>
      </c>
      <c r="Q649" s="48">
        <v>0</v>
      </c>
      <c r="R649" s="48">
        <v>0</v>
      </c>
      <c r="S649" s="49">
        <v>0</v>
      </c>
      <c r="T649" s="48"/>
      <c r="U649" s="48"/>
      <c r="V649" s="48"/>
      <c r="W649" s="49">
        <v>0</v>
      </c>
      <c r="X649" s="48"/>
      <c r="Y649" s="48"/>
      <c r="Z649" s="48"/>
      <c r="AA649" s="29">
        <f>AB649+AC649+AD649</f>
        <v>0</v>
      </c>
      <c r="AB649" s="48">
        <f t="shared" si="151"/>
        <v>0</v>
      </c>
      <c r="AC649" s="49">
        <f t="shared" si="151"/>
        <v>0</v>
      </c>
      <c r="AD649" s="50">
        <f t="shared" si="151"/>
        <v>0</v>
      </c>
      <c r="AE649" s="49">
        <f t="shared" si="152"/>
        <v>0</v>
      </c>
      <c r="AF649" s="48"/>
      <c r="AG649" s="49"/>
      <c r="AH649" s="50"/>
      <c r="AI649" s="49"/>
      <c r="AJ649" s="49"/>
      <c r="AM649" s="35"/>
      <c r="AN649" s="35"/>
      <c r="AO649" s="12"/>
      <c r="AQ649" s="9"/>
    </row>
    <row r="650" spans="1:43" ht="19.899999999999999" customHeight="1" x14ac:dyDescent="0.2">
      <c r="A650" s="56"/>
      <c r="B650" s="98" t="s">
        <v>44</v>
      </c>
      <c r="C650" s="48">
        <v>36307.202749999997</v>
      </c>
      <c r="D650" s="48">
        <v>448.15870000000001</v>
      </c>
      <c r="E650" s="48">
        <v>3516.5327499999994</v>
      </c>
      <c r="F650" s="48">
        <v>3516.5327499999994</v>
      </c>
      <c r="G650" s="49">
        <f t="shared" si="149"/>
        <v>0</v>
      </c>
      <c r="H650" s="48"/>
      <c r="I650" s="48"/>
      <c r="J650" s="48"/>
      <c r="K650" s="49"/>
      <c r="L650" s="48"/>
      <c r="M650" s="48"/>
      <c r="N650" s="48"/>
      <c r="O650" s="49">
        <f t="shared" si="150"/>
        <v>9583.9809999999998</v>
      </c>
      <c r="P650" s="48">
        <v>0</v>
      </c>
      <c r="Q650" s="48">
        <v>9468.973</v>
      </c>
      <c r="R650" s="48">
        <v>115.00800000000001</v>
      </c>
      <c r="S650" s="49">
        <f>T650+U650+V650</f>
        <v>558.64830000000029</v>
      </c>
      <c r="T650" s="48">
        <f>T646-SUM(T647:T649)</f>
        <v>0</v>
      </c>
      <c r="U650" s="48">
        <f>U646-SUM(U647:U649)</f>
        <v>539.5918700000002</v>
      </c>
      <c r="V650" s="48">
        <f>V646-SUM(V647:V649)</f>
        <v>19.056430000000034</v>
      </c>
      <c r="W650" s="49">
        <f>X650+Y650+Z650</f>
        <v>1722.4003100000016</v>
      </c>
      <c r="X650" s="48">
        <f>X646-SUM(X647:X649)</f>
        <v>0</v>
      </c>
      <c r="Y650" s="48">
        <f>Y646-SUM(Y647:Y649)</f>
        <v>1701.7315000000017</v>
      </c>
      <c r="Z650" s="48">
        <f>Z646-SUM(Z647:Z649)</f>
        <v>20.668809999999951</v>
      </c>
      <c r="AA650" s="29">
        <f>AB650+AC650+AD650</f>
        <v>1163.7520100000015</v>
      </c>
      <c r="AB650" s="48">
        <f t="shared" si="151"/>
        <v>0</v>
      </c>
      <c r="AC650" s="49">
        <f t="shared" si="151"/>
        <v>1162.1396300000015</v>
      </c>
      <c r="AD650" s="50">
        <f t="shared" si="151"/>
        <v>1.6123799999999164</v>
      </c>
      <c r="AE650" s="49">
        <f t="shared" si="152"/>
        <v>0</v>
      </c>
      <c r="AF650" s="48"/>
      <c r="AG650" s="49"/>
      <c r="AH650" s="50"/>
      <c r="AI650" s="49"/>
      <c r="AJ650" s="49"/>
      <c r="AM650" s="35"/>
      <c r="AN650" s="35"/>
      <c r="AO650" s="12"/>
      <c r="AQ650" s="9"/>
    </row>
    <row r="651" spans="1:43" ht="64.900000000000006" customHeight="1" x14ac:dyDescent="0.2">
      <c r="A651" s="56">
        <v>115</v>
      </c>
      <c r="B651" s="62" t="s">
        <v>198</v>
      </c>
      <c r="C651" s="42">
        <v>919104.44899999991</v>
      </c>
      <c r="D651" s="42">
        <f>SUM(D652:D655)</f>
        <v>0</v>
      </c>
      <c r="E651" s="42">
        <v>197866.79971999998</v>
      </c>
      <c r="F651" s="42">
        <v>197866.79972000001</v>
      </c>
      <c r="G651" s="46">
        <f t="shared" si="149"/>
        <v>0</v>
      </c>
      <c r="H651" s="54"/>
      <c r="I651" s="54"/>
      <c r="J651" s="54"/>
      <c r="K651" s="46">
        <f>L651+M651+N651</f>
        <v>0</v>
      </c>
      <c r="L651" s="54"/>
      <c r="M651" s="54"/>
      <c r="N651" s="54"/>
      <c r="O651" s="46">
        <f t="shared" si="150"/>
        <v>263738.73199999996</v>
      </c>
      <c r="P651" s="48">
        <v>90000</v>
      </c>
      <c r="Q651" s="48">
        <v>172696.3</v>
      </c>
      <c r="R651" s="48">
        <v>1042.432</v>
      </c>
      <c r="S651" s="49">
        <f>T651+U651+V651</f>
        <v>127487.66644999999</v>
      </c>
      <c r="T651" s="48">
        <v>90000</v>
      </c>
      <c r="U651" s="48">
        <f>U652+U653+U654+U655</f>
        <v>37358.031409999996</v>
      </c>
      <c r="V651" s="48">
        <f>V652+V653+V654+V655</f>
        <v>129.63504</v>
      </c>
      <c r="W651" s="46">
        <f>W652+W653+W654+W655</f>
        <v>129882.54158999999</v>
      </c>
      <c r="X651" s="46">
        <f t="shared" ref="X651:Z651" si="153">X652+X653+X654+X655</f>
        <v>90000</v>
      </c>
      <c r="Y651" s="46">
        <f t="shared" si="153"/>
        <v>39738.606549999997</v>
      </c>
      <c r="Z651" s="46">
        <f t="shared" si="153"/>
        <v>143.93504000000001</v>
      </c>
      <c r="AA651" s="29">
        <f t="shared" ref="AA651:AA710" si="154">AB651+AC651+AD651</f>
        <v>2394.875140000001</v>
      </c>
      <c r="AB651" s="48">
        <f t="shared" si="151"/>
        <v>0</v>
      </c>
      <c r="AC651" s="49">
        <f t="shared" si="151"/>
        <v>2380.5751400000008</v>
      </c>
      <c r="AD651" s="50">
        <f t="shared" si="151"/>
        <v>14.300000000000011</v>
      </c>
      <c r="AE651" s="46">
        <f t="shared" si="152"/>
        <v>0</v>
      </c>
      <c r="AF651" s="54"/>
      <c r="AG651" s="46"/>
      <c r="AH651" s="55"/>
      <c r="AI651" s="46"/>
      <c r="AJ651" s="46"/>
      <c r="AL651" s="12">
        <f>G651+W651-K651-S651-(AA651-AE651)</f>
        <v>0</v>
      </c>
      <c r="AM651" s="35">
        <f>G651+W651-K651-S651</f>
        <v>2394.8751400000037</v>
      </c>
      <c r="AN651" s="35">
        <f>AA651-AE651</f>
        <v>2394.875140000001</v>
      </c>
      <c r="AO651" s="12">
        <f>AM651-AN651</f>
        <v>0</v>
      </c>
      <c r="AQ651" s="9"/>
    </row>
    <row r="652" spans="1:43" ht="19.899999999999999" customHeight="1" x14ac:dyDescent="0.2">
      <c r="A652" s="56"/>
      <c r="B652" s="98" t="s">
        <v>41</v>
      </c>
      <c r="C652" s="48">
        <v>0</v>
      </c>
      <c r="D652" s="48"/>
      <c r="E652" s="48">
        <v>0</v>
      </c>
      <c r="F652" s="48">
        <v>0</v>
      </c>
      <c r="G652" s="49">
        <f t="shared" si="149"/>
        <v>0</v>
      </c>
      <c r="H652" s="48"/>
      <c r="I652" s="48"/>
      <c r="J652" s="48"/>
      <c r="K652" s="49"/>
      <c r="L652" s="48"/>
      <c r="M652" s="48"/>
      <c r="N652" s="48"/>
      <c r="O652" s="49">
        <f t="shared" si="150"/>
        <v>0</v>
      </c>
      <c r="P652" s="48">
        <v>0</v>
      </c>
      <c r="Q652" s="48">
        <v>0</v>
      </c>
      <c r="R652" s="48">
        <v>0</v>
      </c>
      <c r="S652" s="49">
        <v>0</v>
      </c>
      <c r="T652" s="48"/>
      <c r="U652" s="48"/>
      <c r="V652" s="48"/>
      <c r="W652" s="49">
        <v>0</v>
      </c>
      <c r="X652" s="48"/>
      <c r="Y652" s="48"/>
      <c r="Z652" s="48"/>
      <c r="AA652" s="29">
        <f t="shared" si="154"/>
        <v>0</v>
      </c>
      <c r="AB652" s="48">
        <f t="shared" si="151"/>
        <v>0</v>
      </c>
      <c r="AC652" s="49">
        <f t="shared" si="151"/>
        <v>0</v>
      </c>
      <c r="AD652" s="50">
        <f t="shared" si="151"/>
        <v>0</v>
      </c>
      <c r="AE652" s="49">
        <f t="shared" si="152"/>
        <v>0</v>
      </c>
      <c r="AF652" s="48"/>
      <c r="AG652" s="49"/>
      <c r="AH652" s="50"/>
      <c r="AI652" s="49"/>
      <c r="AJ652" s="49"/>
      <c r="AM652" s="35"/>
      <c r="AN652" s="35"/>
      <c r="AO652" s="12"/>
      <c r="AQ652" s="9"/>
    </row>
    <row r="653" spans="1:43" ht="19.899999999999999" customHeight="1" x14ac:dyDescent="0.2">
      <c r="A653" s="56"/>
      <c r="B653" s="98" t="s">
        <v>42</v>
      </c>
      <c r="C653" s="48">
        <v>763310.32299999997</v>
      </c>
      <c r="D653" s="48"/>
      <c r="E653" s="48">
        <v>189503.9059999999</v>
      </c>
      <c r="F653" s="48">
        <v>189503.90600000002</v>
      </c>
      <c r="G653" s="49">
        <f t="shared" si="149"/>
        <v>0</v>
      </c>
      <c r="H653" s="48"/>
      <c r="I653" s="48"/>
      <c r="J653" s="48"/>
      <c r="K653" s="49"/>
      <c r="L653" s="48"/>
      <c r="M653" s="48"/>
      <c r="N653" s="48"/>
      <c r="O653" s="49">
        <f t="shared" si="150"/>
        <v>252378.38099999999</v>
      </c>
      <c r="P653" s="48">
        <v>90000</v>
      </c>
      <c r="Q653" s="48">
        <v>161404.11199999999</v>
      </c>
      <c r="R653" s="48">
        <v>974.26900000000001</v>
      </c>
      <c r="S653" s="49">
        <v>124116.55644999999</v>
      </c>
      <c r="T653" s="48">
        <v>90000</v>
      </c>
      <c r="U653" s="48">
        <f>33911.8571+95.29431</f>
        <v>34007.151409999999</v>
      </c>
      <c r="V653" s="48">
        <f>204.69935-95.29431</f>
        <v>109.40504000000001</v>
      </c>
      <c r="W653" s="49">
        <v>124127.87159</v>
      </c>
      <c r="X653" s="48">
        <v>90000</v>
      </c>
      <c r="Y653" s="48">
        <f>33923.17224+95.29431</f>
        <v>34018.466549999997</v>
      </c>
      <c r="Z653" s="48">
        <f>V653</f>
        <v>109.40504000000001</v>
      </c>
      <c r="AA653" s="29">
        <f t="shared" si="154"/>
        <v>11.315139999998792</v>
      </c>
      <c r="AB653" s="48">
        <f t="shared" si="151"/>
        <v>0</v>
      </c>
      <c r="AC653" s="49">
        <f t="shared" si="151"/>
        <v>11.315139999998792</v>
      </c>
      <c r="AD653" s="50">
        <f t="shared" si="151"/>
        <v>0</v>
      </c>
      <c r="AE653" s="49">
        <f t="shared" si="152"/>
        <v>0</v>
      </c>
      <c r="AF653" s="48"/>
      <c r="AG653" s="49"/>
      <c r="AH653" s="50"/>
      <c r="AI653" s="49"/>
      <c r="AJ653" s="49"/>
      <c r="AM653" s="35"/>
      <c r="AN653" s="35"/>
      <c r="AO653" s="12"/>
      <c r="AQ653" s="9"/>
    </row>
    <row r="654" spans="1:43" ht="19.899999999999999" customHeight="1" x14ac:dyDescent="0.2">
      <c r="A654" s="56"/>
      <c r="B654" s="98" t="s">
        <v>43</v>
      </c>
      <c r="C654" s="48">
        <v>106000</v>
      </c>
      <c r="D654" s="48"/>
      <c r="E654" s="48">
        <v>0</v>
      </c>
      <c r="F654" s="48">
        <v>0</v>
      </c>
      <c r="G654" s="49">
        <f t="shared" si="149"/>
        <v>0</v>
      </c>
      <c r="H654" s="48"/>
      <c r="I654" s="48"/>
      <c r="J654" s="48"/>
      <c r="K654" s="49"/>
      <c r="L654" s="48"/>
      <c r="M654" s="48"/>
      <c r="N654" s="48"/>
      <c r="O654" s="49">
        <f t="shared" si="150"/>
        <v>0</v>
      </c>
      <c r="P654" s="48">
        <v>0</v>
      </c>
      <c r="Q654" s="48">
        <v>0</v>
      </c>
      <c r="R654" s="48">
        <v>0</v>
      </c>
      <c r="S654" s="49">
        <v>0</v>
      </c>
      <c r="T654" s="48"/>
      <c r="U654" s="48"/>
      <c r="V654" s="48"/>
      <c r="W654" s="49">
        <v>0</v>
      </c>
      <c r="X654" s="48"/>
      <c r="Y654" s="48"/>
      <c r="Z654" s="48"/>
      <c r="AA654" s="29">
        <f t="shared" si="154"/>
        <v>0</v>
      </c>
      <c r="AB654" s="48">
        <f t="shared" si="151"/>
        <v>0</v>
      </c>
      <c r="AC654" s="49">
        <f t="shared" si="151"/>
        <v>0</v>
      </c>
      <c r="AD654" s="50">
        <f t="shared" si="151"/>
        <v>0</v>
      </c>
      <c r="AE654" s="49">
        <f t="shared" si="152"/>
        <v>0</v>
      </c>
      <c r="AF654" s="48"/>
      <c r="AG654" s="49"/>
      <c r="AH654" s="50"/>
      <c r="AI654" s="49"/>
      <c r="AJ654" s="49"/>
      <c r="AM654" s="35"/>
      <c r="AN654" s="35"/>
      <c r="AO654" s="12"/>
      <c r="AQ654" s="9"/>
    </row>
    <row r="655" spans="1:43" ht="19.899999999999999" customHeight="1" x14ac:dyDescent="0.2">
      <c r="A655" s="56"/>
      <c r="B655" s="98" t="s">
        <v>44</v>
      </c>
      <c r="C655" s="48">
        <v>49794.126000000004</v>
      </c>
      <c r="D655" s="48"/>
      <c r="E655" s="48">
        <v>8362.8937200256569</v>
      </c>
      <c r="F655" s="48">
        <v>8362.8937200256569</v>
      </c>
      <c r="G655" s="49">
        <f t="shared" si="149"/>
        <v>0</v>
      </c>
      <c r="H655" s="48"/>
      <c r="I655" s="48"/>
      <c r="J655" s="48"/>
      <c r="K655" s="49"/>
      <c r="L655" s="48"/>
      <c r="M655" s="48"/>
      <c r="N655" s="48"/>
      <c r="O655" s="49">
        <f t="shared" si="150"/>
        <v>11360.351000000001</v>
      </c>
      <c r="P655" s="48">
        <v>0</v>
      </c>
      <c r="Q655" s="48">
        <v>11292.188</v>
      </c>
      <c r="R655" s="48">
        <v>68.162999999999997</v>
      </c>
      <c r="S655" s="49">
        <f>T655+U655+V655</f>
        <v>3371.11</v>
      </c>
      <c r="T655" s="48">
        <f>T651-SUM(T652:T654)</f>
        <v>0</v>
      </c>
      <c r="U655" s="48">
        <v>3350.88</v>
      </c>
      <c r="V655" s="48">
        <v>20.23</v>
      </c>
      <c r="W655" s="49">
        <f>X655+Y655+Z655</f>
        <v>5754.67</v>
      </c>
      <c r="X655" s="48">
        <v>0</v>
      </c>
      <c r="Y655" s="48">
        <v>5720.14</v>
      </c>
      <c r="Z655" s="48">
        <v>34.53</v>
      </c>
      <c r="AA655" s="29">
        <f t="shared" si="154"/>
        <v>2383.5600000000004</v>
      </c>
      <c r="AB655" s="48">
        <f t="shared" si="151"/>
        <v>0</v>
      </c>
      <c r="AC655" s="49">
        <f t="shared" si="151"/>
        <v>2369.2600000000002</v>
      </c>
      <c r="AD655" s="50">
        <f t="shared" si="151"/>
        <v>14.3</v>
      </c>
      <c r="AE655" s="49">
        <f t="shared" si="152"/>
        <v>0</v>
      </c>
      <c r="AF655" s="48"/>
      <c r="AG655" s="49"/>
      <c r="AH655" s="50"/>
      <c r="AI655" s="49"/>
      <c r="AJ655" s="49"/>
      <c r="AM655" s="35"/>
      <c r="AN655" s="35"/>
      <c r="AO655" s="12"/>
      <c r="AQ655" s="9"/>
    </row>
    <row r="656" spans="1:43" ht="85.5" customHeight="1" x14ac:dyDescent="0.2">
      <c r="A656" s="56">
        <v>116</v>
      </c>
      <c r="B656" s="60" t="s">
        <v>199</v>
      </c>
      <c r="C656" s="42">
        <v>229067.90372</v>
      </c>
      <c r="D656" s="42">
        <f>SUM(D657:D660)</f>
        <v>4872.2026099999994</v>
      </c>
      <c r="E656" s="42">
        <v>63539.057180000003</v>
      </c>
      <c r="F656" s="42">
        <v>63639.213320000003</v>
      </c>
      <c r="G656" s="46">
        <f>H656+I656+J656</f>
        <v>100.15613999999999</v>
      </c>
      <c r="H656" s="54"/>
      <c r="I656" s="54">
        <v>0.17444999999999999</v>
      </c>
      <c r="J656" s="54">
        <v>99.98169</v>
      </c>
      <c r="K656" s="46">
        <f>L656+M656+N656</f>
        <v>0</v>
      </c>
      <c r="L656" s="54"/>
      <c r="M656" s="54"/>
      <c r="N656" s="54"/>
      <c r="O656" s="46">
        <f t="shared" si="150"/>
        <v>80080.08</v>
      </c>
      <c r="P656" s="48">
        <v>0</v>
      </c>
      <c r="Q656" s="48">
        <v>80000</v>
      </c>
      <c r="R656" s="48">
        <v>80.08</v>
      </c>
      <c r="S656" s="49">
        <f>T656+U656+V656</f>
        <v>0</v>
      </c>
      <c r="T656" s="48">
        <v>0</v>
      </c>
      <c r="U656" s="48">
        <v>0</v>
      </c>
      <c r="V656" s="48">
        <v>0</v>
      </c>
      <c r="W656" s="46">
        <f>X656+Y656+Z656</f>
        <v>6081.6306100000002</v>
      </c>
      <c r="X656" s="54">
        <v>0</v>
      </c>
      <c r="Y656" s="54">
        <v>6075.5489800000005</v>
      </c>
      <c r="Z656" s="54">
        <v>6.0816299999999996</v>
      </c>
      <c r="AA656" s="29">
        <f t="shared" si="154"/>
        <v>6181.7867500000011</v>
      </c>
      <c r="AB656" s="48">
        <f t="shared" si="151"/>
        <v>0</v>
      </c>
      <c r="AC656" s="49">
        <f t="shared" si="151"/>
        <v>6075.7234300000009</v>
      </c>
      <c r="AD656" s="50">
        <f t="shared" si="151"/>
        <v>106.06332</v>
      </c>
      <c r="AE656" s="46">
        <f t="shared" si="152"/>
        <v>0</v>
      </c>
      <c r="AF656" s="54"/>
      <c r="AG656" s="46"/>
      <c r="AH656" s="55"/>
      <c r="AI656" s="46"/>
      <c r="AJ656" s="46"/>
      <c r="AL656" s="12">
        <f>G656+W656-K656-S656-(AA656-AE656)</f>
        <v>0</v>
      </c>
      <c r="AM656" s="35">
        <f>G656+W656-K656-S656</f>
        <v>6181.7867500000002</v>
      </c>
      <c r="AN656" s="35">
        <f>AA656-AE656</f>
        <v>6181.7867500000011</v>
      </c>
      <c r="AO656" s="12">
        <f>AM656-AN656</f>
        <v>0</v>
      </c>
      <c r="AQ656" s="9"/>
    </row>
    <row r="657" spans="1:43" ht="19.899999999999999" customHeight="1" x14ac:dyDescent="0.2">
      <c r="A657" s="56"/>
      <c r="B657" s="98" t="s">
        <v>41</v>
      </c>
      <c r="C657" s="48">
        <v>4698.6636099999996</v>
      </c>
      <c r="D657" s="48">
        <f>C657</f>
        <v>4698.6636099999996</v>
      </c>
      <c r="E657" s="48">
        <v>4598.6816100000005</v>
      </c>
      <c r="F657" s="48">
        <v>4698.6636099999996</v>
      </c>
      <c r="G657" s="49">
        <f t="shared" si="149"/>
        <v>100.15644999999999</v>
      </c>
      <c r="H657" s="48"/>
      <c r="I657" s="48">
        <v>0.17444999999999999</v>
      </c>
      <c r="J657" s="48">
        <v>99.981999999999999</v>
      </c>
      <c r="K657" s="49"/>
      <c r="L657" s="48"/>
      <c r="M657" s="48"/>
      <c r="N657" s="48"/>
      <c r="O657" s="49">
        <f t="shared" si="150"/>
        <v>0</v>
      </c>
      <c r="P657" s="48">
        <v>0</v>
      </c>
      <c r="Q657" s="48">
        <v>0</v>
      </c>
      <c r="R657" s="48">
        <v>0</v>
      </c>
      <c r="S657" s="49">
        <v>0</v>
      </c>
      <c r="T657" s="48"/>
      <c r="U657" s="48"/>
      <c r="V657" s="48"/>
      <c r="W657" s="49">
        <v>0</v>
      </c>
      <c r="X657" s="48"/>
      <c r="Y657" s="48"/>
      <c r="Z657" s="48"/>
      <c r="AA657" s="29">
        <f t="shared" si="154"/>
        <v>100.15644999999999</v>
      </c>
      <c r="AB657" s="48">
        <f t="shared" si="151"/>
        <v>0</v>
      </c>
      <c r="AC657" s="49">
        <f t="shared" si="151"/>
        <v>0.17444999999999999</v>
      </c>
      <c r="AD657" s="50">
        <f t="shared" si="151"/>
        <v>99.981999999999999</v>
      </c>
      <c r="AE657" s="49">
        <f t="shared" si="152"/>
        <v>0</v>
      </c>
      <c r="AF657" s="48"/>
      <c r="AG657" s="49"/>
      <c r="AH657" s="50"/>
      <c r="AI657" s="49"/>
      <c r="AJ657" s="49"/>
      <c r="AM657" s="35"/>
      <c r="AN657" s="35"/>
      <c r="AO657" s="12"/>
      <c r="AQ657" s="9"/>
    </row>
    <row r="658" spans="1:43" ht="19.899999999999999" customHeight="1" x14ac:dyDescent="0.2">
      <c r="A658" s="56"/>
      <c r="B658" s="98" t="s">
        <v>42</v>
      </c>
      <c r="C658" s="48">
        <v>197241.79605999999</v>
      </c>
      <c r="D658" s="48"/>
      <c r="E658" s="48">
        <v>56741.782059999998</v>
      </c>
      <c r="F658" s="48">
        <v>56741.782059999998</v>
      </c>
      <c r="G658" s="49">
        <f t="shared" si="149"/>
        <v>0</v>
      </c>
      <c r="H658" s="48"/>
      <c r="I658" s="48"/>
      <c r="J658" s="48"/>
      <c r="K658" s="49"/>
      <c r="L658" s="48"/>
      <c r="M658" s="48"/>
      <c r="N658" s="48"/>
      <c r="O658" s="49">
        <f t="shared" si="150"/>
        <v>75624.084910000005</v>
      </c>
      <c r="P658" s="48">
        <v>0</v>
      </c>
      <c r="Q658" s="48">
        <v>75548.460900000005</v>
      </c>
      <c r="R658" s="48">
        <v>75.624009999999998</v>
      </c>
      <c r="S658" s="49">
        <v>0</v>
      </c>
      <c r="T658" s="48"/>
      <c r="U658" s="48"/>
      <c r="V658" s="48"/>
      <c r="W658" s="49">
        <v>5743.2228400000004</v>
      </c>
      <c r="X658" s="48"/>
      <c r="Y658" s="48">
        <v>5743.2228400000004</v>
      </c>
      <c r="Z658" s="48"/>
      <c r="AA658" s="29">
        <f t="shared" si="154"/>
        <v>5743.2228400000004</v>
      </c>
      <c r="AB658" s="48">
        <f t="shared" si="151"/>
        <v>0</v>
      </c>
      <c r="AC658" s="49">
        <f t="shared" si="151"/>
        <v>5743.2228400000004</v>
      </c>
      <c r="AD658" s="50">
        <f t="shared" si="151"/>
        <v>0</v>
      </c>
      <c r="AE658" s="49">
        <f t="shared" si="152"/>
        <v>0</v>
      </c>
      <c r="AF658" s="48"/>
      <c r="AG658" s="49"/>
      <c r="AH658" s="50"/>
      <c r="AI658" s="49"/>
      <c r="AJ658" s="49"/>
      <c r="AM658" s="35"/>
      <c r="AN658" s="35"/>
      <c r="AO658" s="12"/>
      <c r="AQ658" s="9"/>
    </row>
    <row r="659" spans="1:43" ht="19.899999999999999" customHeight="1" x14ac:dyDescent="0.2">
      <c r="A659" s="56"/>
      <c r="B659" s="98" t="s">
        <v>43</v>
      </c>
      <c r="C659" s="48">
        <v>16100</v>
      </c>
      <c r="D659" s="48"/>
      <c r="E659" s="48">
        <v>0</v>
      </c>
      <c r="F659" s="48">
        <v>0</v>
      </c>
      <c r="G659" s="49">
        <f t="shared" si="149"/>
        <v>0</v>
      </c>
      <c r="H659" s="48"/>
      <c r="I659" s="48"/>
      <c r="J659" s="48"/>
      <c r="K659" s="49"/>
      <c r="L659" s="48"/>
      <c r="M659" s="48"/>
      <c r="N659" s="48"/>
      <c r="O659" s="49">
        <f t="shared" si="150"/>
        <v>0</v>
      </c>
      <c r="P659" s="48">
        <v>0</v>
      </c>
      <c r="Q659" s="48">
        <v>0</v>
      </c>
      <c r="R659" s="48">
        <v>0</v>
      </c>
      <c r="S659" s="49">
        <v>0</v>
      </c>
      <c r="T659" s="48"/>
      <c r="U659" s="48"/>
      <c r="V659" s="48"/>
      <c r="W659" s="49">
        <v>0</v>
      </c>
      <c r="X659" s="48"/>
      <c r="Y659" s="48"/>
      <c r="Z659" s="48"/>
      <c r="AA659" s="29">
        <f t="shared" si="154"/>
        <v>0</v>
      </c>
      <c r="AB659" s="48">
        <f t="shared" si="151"/>
        <v>0</v>
      </c>
      <c r="AC659" s="49">
        <f t="shared" si="151"/>
        <v>0</v>
      </c>
      <c r="AD659" s="50">
        <f t="shared" si="151"/>
        <v>0</v>
      </c>
      <c r="AE659" s="49">
        <f t="shared" si="152"/>
        <v>0</v>
      </c>
      <c r="AF659" s="48"/>
      <c r="AG659" s="49"/>
      <c r="AH659" s="50"/>
      <c r="AI659" s="49"/>
      <c r="AJ659" s="49"/>
      <c r="AM659" s="35"/>
      <c r="AN659" s="35"/>
      <c r="AO659" s="12"/>
      <c r="AQ659" s="9"/>
    </row>
    <row r="660" spans="1:43" ht="19.899999999999999" customHeight="1" x14ac:dyDescent="0.2">
      <c r="A660" s="56"/>
      <c r="B660" s="98" t="s">
        <v>44</v>
      </c>
      <c r="C660" s="48">
        <v>11027.444050000002</v>
      </c>
      <c r="D660" s="48">
        <v>173.53899999999999</v>
      </c>
      <c r="E660" s="48">
        <v>2198.5935100000002</v>
      </c>
      <c r="F660" s="48">
        <v>2198.7670499999999</v>
      </c>
      <c r="G660" s="49">
        <f t="shared" si="149"/>
        <v>0</v>
      </c>
      <c r="H660" s="48"/>
      <c r="I660" s="48"/>
      <c r="J660" s="48"/>
      <c r="K660" s="49"/>
      <c r="L660" s="48"/>
      <c r="M660" s="48"/>
      <c r="N660" s="48"/>
      <c r="O660" s="49">
        <f t="shared" si="150"/>
        <v>4455.9950900000003</v>
      </c>
      <c r="P660" s="48">
        <v>0</v>
      </c>
      <c r="Q660" s="48">
        <v>4451.5391</v>
      </c>
      <c r="R660" s="48">
        <v>4.4559899999999999</v>
      </c>
      <c r="S660" s="49">
        <f>T660+U660+V660</f>
        <v>0</v>
      </c>
      <c r="T660" s="48">
        <f>T656-SUM(T657:T659)</f>
        <v>0</v>
      </c>
      <c r="U660" s="48">
        <f>U656-SUM(U657:U659)</f>
        <v>0</v>
      </c>
      <c r="V660" s="48">
        <f>V656-SUM(V657:V659)</f>
        <v>0</v>
      </c>
      <c r="W660" s="49">
        <f>X660+Y660+Z660</f>
        <v>338.40777000000014</v>
      </c>
      <c r="X660" s="48">
        <f>X656-SUM(X657:X659)</f>
        <v>0</v>
      </c>
      <c r="Y660" s="48">
        <f>Y656-SUM(Y657:Y659)</f>
        <v>332.32614000000012</v>
      </c>
      <c r="Z660" s="48">
        <f>Z656-SUM(Z657:Z659)</f>
        <v>6.0816299999999996</v>
      </c>
      <c r="AA660" s="29">
        <f t="shared" si="154"/>
        <v>338.40777000000014</v>
      </c>
      <c r="AB660" s="48">
        <f t="shared" si="151"/>
        <v>0</v>
      </c>
      <c r="AC660" s="49">
        <f t="shared" si="151"/>
        <v>332.32614000000012</v>
      </c>
      <c r="AD660" s="50">
        <f t="shared" si="151"/>
        <v>6.0816299999999996</v>
      </c>
      <c r="AE660" s="49">
        <f t="shared" si="152"/>
        <v>0</v>
      </c>
      <c r="AF660" s="48"/>
      <c r="AG660" s="49"/>
      <c r="AH660" s="50"/>
      <c r="AI660" s="49"/>
      <c r="AJ660" s="49"/>
      <c r="AM660" s="35"/>
      <c r="AN660" s="35"/>
      <c r="AO660" s="12"/>
      <c r="AQ660" s="9"/>
    </row>
    <row r="661" spans="1:43" ht="97.15" customHeight="1" x14ac:dyDescent="0.2">
      <c r="A661" s="56">
        <v>117</v>
      </c>
      <c r="B661" s="60" t="s">
        <v>200</v>
      </c>
      <c r="C661" s="42">
        <v>402786.05804999999</v>
      </c>
      <c r="D661" s="42">
        <f>SUM(D662:D665)</f>
        <v>12346.61017</v>
      </c>
      <c r="E661" s="42">
        <v>156747.43304999999</v>
      </c>
      <c r="F661" s="42">
        <v>156747.43304999999</v>
      </c>
      <c r="G661" s="46">
        <f t="shared" si="149"/>
        <v>0</v>
      </c>
      <c r="H661" s="54"/>
      <c r="I661" s="54"/>
      <c r="J661" s="54"/>
      <c r="K661" s="46">
        <f>L661+M661+N661</f>
        <v>0</v>
      </c>
      <c r="L661" s="54"/>
      <c r="M661" s="54"/>
      <c r="N661" s="54"/>
      <c r="O661" s="46">
        <f t="shared" si="150"/>
        <v>246140.22099999999</v>
      </c>
      <c r="P661" s="54">
        <v>0</v>
      </c>
      <c r="Q661" s="48">
        <v>245401.8</v>
      </c>
      <c r="R661" s="48">
        <v>738.42100000000005</v>
      </c>
      <c r="S661" s="49">
        <f>T661+U661+V661</f>
        <v>163199.04297000001</v>
      </c>
      <c r="T661" s="48">
        <v>0</v>
      </c>
      <c r="U661" s="48">
        <v>162708.26208000001</v>
      </c>
      <c r="V661" s="48">
        <v>490.78088999999994</v>
      </c>
      <c r="W661" s="46">
        <f>X661+Y661+Z661</f>
        <v>164715.78647000005</v>
      </c>
      <c r="X661" s="54">
        <v>0</v>
      </c>
      <c r="Y661" s="54">
        <v>164221.63911000005</v>
      </c>
      <c r="Z661" s="54">
        <v>494.14735999999999</v>
      </c>
      <c r="AA661" s="29">
        <f t="shared" si="154"/>
        <v>1516.7435000000323</v>
      </c>
      <c r="AB661" s="48">
        <f t="shared" si="151"/>
        <v>0</v>
      </c>
      <c r="AC661" s="49">
        <f t="shared" si="151"/>
        <v>1513.3770300000324</v>
      </c>
      <c r="AD661" s="50">
        <f t="shared" si="151"/>
        <v>3.3664700000000494</v>
      </c>
      <c r="AE661" s="46">
        <f t="shared" si="152"/>
        <v>0</v>
      </c>
      <c r="AF661" s="54"/>
      <c r="AG661" s="46"/>
      <c r="AH661" s="55"/>
      <c r="AI661" s="46"/>
      <c r="AJ661" s="46" t="s">
        <v>201</v>
      </c>
      <c r="AL661" s="12">
        <f>G661+W661-K661-S661-(AA661-AE661)</f>
        <v>8.1854523159563541E-12</v>
      </c>
      <c r="AM661" s="35">
        <f>G661+W661-K661-S661</f>
        <v>1516.7435000000405</v>
      </c>
      <c r="AN661" s="35">
        <f>AA661-AE661</f>
        <v>1516.7435000000323</v>
      </c>
      <c r="AO661" s="12">
        <f>AM661-AN661</f>
        <v>8.1854523159563541E-12</v>
      </c>
      <c r="AQ661" s="9"/>
    </row>
    <row r="662" spans="1:43" ht="19.899999999999999" customHeight="1" x14ac:dyDescent="0.2">
      <c r="A662" s="56"/>
      <c r="B662" s="98" t="s">
        <v>41</v>
      </c>
      <c r="C662" s="48">
        <v>12250</v>
      </c>
      <c r="D662" s="48">
        <f>C662</f>
        <v>12250</v>
      </c>
      <c r="E662" s="48">
        <v>12250</v>
      </c>
      <c r="F662" s="48">
        <v>12250</v>
      </c>
      <c r="G662" s="49">
        <f t="shared" si="149"/>
        <v>0</v>
      </c>
      <c r="H662" s="48"/>
      <c r="I662" s="48"/>
      <c r="J662" s="48"/>
      <c r="K662" s="49"/>
      <c r="L662" s="48"/>
      <c r="M662" s="48"/>
      <c r="N662" s="48"/>
      <c r="O662" s="49">
        <f t="shared" si="150"/>
        <v>0</v>
      </c>
      <c r="P662" s="48">
        <v>0</v>
      </c>
      <c r="Q662" s="48">
        <v>0</v>
      </c>
      <c r="R662" s="48">
        <v>0</v>
      </c>
      <c r="S662" s="49">
        <v>0</v>
      </c>
      <c r="T662" s="48"/>
      <c r="U662" s="48"/>
      <c r="V662" s="48"/>
      <c r="W662" s="49">
        <v>0</v>
      </c>
      <c r="X662" s="48"/>
      <c r="Y662" s="48"/>
      <c r="Z662" s="48"/>
      <c r="AA662" s="29">
        <f t="shared" si="154"/>
        <v>0</v>
      </c>
      <c r="AB662" s="48">
        <f t="shared" ref="AB662:AD725" si="155">X662+H662-L662-(T662-AF662)</f>
        <v>0</v>
      </c>
      <c r="AC662" s="49">
        <f t="shared" si="155"/>
        <v>0</v>
      </c>
      <c r="AD662" s="50">
        <f t="shared" si="155"/>
        <v>0</v>
      </c>
      <c r="AE662" s="49">
        <f t="shared" si="152"/>
        <v>0</v>
      </c>
      <c r="AF662" s="48"/>
      <c r="AG662" s="49"/>
      <c r="AH662" s="50"/>
      <c r="AI662" s="49"/>
      <c r="AJ662" s="49"/>
      <c r="AM662" s="35"/>
      <c r="AN662" s="35"/>
      <c r="AO662" s="12"/>
      <c r="AQ662" s="9"/>
    </row>
    <row r="663" spans="1:43" ht="19.899999999999999" customHeight="1" x14ac:dyDescent="0.2">
      <c r="A663" s="56"/>
      <c r="B663" s="98" t="s">
        <v>42</v>
      </c>
      <c r="C663" s="48">
        <v>299935.36199999991</v>
      </c>
      <c r="D663" s="48"/>
      <c r="E663" s="48">
        <v>134826.93169</v>
      </c>
      <c r="F663" s="48">
        <v>134826.93169</v>
      </c>
      <c r="G663" s="49">
        <f t="shared" si="149"/>
        <v>0</v>
      </c>
      <c r="H663" s="48"/>
      <c r="I663" s="48"/>
      <c r="J663" s="48"/>
      <c r="K663" s="49"/>
      <c r="L663" s="48"/>
      <c r="M663" s="48"/>
      <c r="N663" s="48"/>
      <c r="O663" s="49">
        <f t="shared" si="150"/>
        <v>165108.43030999997</v>
      </c>
      <c r="P663" s="48">
        <v>0</v>
      </c>
      <c r="Q663" s="48">
        <v>164613.10501906998</v>
      </c>
      <c r="R663" s="48">
        <v>495.32529092999994</v>
      </c>
      <c r="S663" s="49">
        <v>93561.825999999986</v>
      </c>
      <c r="T663" s="48"/>
      <c r="U663" s="48">
        <v>93281.140530000004</v>
      </c>
      <c r="V663" s="48">
        <v>280.68547000000001</v>
      </c>
      <c r="W663" s="49">
        <v>93561.826000000001</v>
      </c>
      <c r="X663" s="48"/>
      <c r="Y663" s="48">
        <v>93281.140530000004</v>
      </c>
      <c r="Z663" s="48">
        <v>280.68547000000001</v>
      </c>
      <c r="AA663" s="29">
        <f t="shared" si="154"/>
        <v>0</v>
      </c>
      <c r="AB663" s="48">
        <f t="shared" si="155"/>
        <v>0</v>
      </c>
      <c r="AC663" s="49">
        <f t="shared" si="155"/>
        <v>0</v>
      </c>
      <c r="AD663" s="50">
        <f t="shared" si="155"/>
        <v>0</v>
      </c>
      <c r="AE663" s="49">
        <f t="shared" si="152"/>
        <v>0</v>
      </c>
      <c r="AF663" s="48"/>
      <c r="AG663" s="49"/>
      <c r="AH663" s="50"/>
      <c r="AI663" s="49"/>
      <c r="AJ663" s="49"/>
      <c r="AM663" s="35"/>
      <c r="AN663" s="35"/>
      <c r="AO663" s="12"/>
      <c r="AQ663" s="9"/>
    </row>
    <row r="664" spans="1:43" ht="19.899999999999999" customHeight="1" x14ac:dyDescent="0.2">
      <c r="A664" s="56"/>
      <c r="B664" s="98" t="s">
        <v>43</v>
      </c>
      <c r="C664" s="48">
        <v>69955.28336999999</v>
      </c>
      <c r="D664" s="48"/>
      <c r="E664" s="48">
        <v>0</v>
      </c>
      <c r="F664" s="48">
        <v>0</v>
      </c>
      <c r="G664" s="49">
        <f t="shared" si="149"/>
        <v>0</v>
      </c>
      <c r="H664" s="48"/>
      <c r="I664" s="48"/>
      <c r="J664" s="48"/>
      <c r="K664" s="49"/>
      <c r="L664" s="48"/>
      <c r="M664" s="48"/>
      <c r="N664" s="48"/>
      <c r="O664" s="49">
        <f t="shared" si="150"/>
        <v>69955.283370000019</v>
      </c>
      <c r="P664" s="48">
        <v>0</v>
      </c>
      <c r="Q664" s="48">
        <v>69745.417519890019</v>
      </c>
      <c r="R664" s="48">
        <v>209.86585010999997</v>
      </c>
      <c r="S664" s="49">
        <v>62800.678769999991</v>
      </c>
      <c r="T664" s="48"/>
      <c r="U664" s="48">
        <f>62611.09296-0.36868</f>
        <v>62610.724280000002</v>
      </c>
      <c r="V664" s="48">
        <v>189.95448999999999</v>
      </c>
      <c r="W664" s="49">
        <v>64317.422270000003</v>
      </c>
      <c r="X664" s="48"/>
      <c r="Y664" s="48">
        <v>64124.101310000005</v>
      </c>
      <c r="Z664" s="48">
        <v>193.32095999999999</v>
      </c>
      <c r="AA664" s="29">
        <f t="shared" si="154"/>
        <v>1516.7435000000032</v>
      </c>
      <c r="AB664" s="48">
        <f t="shared" si="155"/>
        <v>0</v>
      </c>
      <c r="AC664" s="49">
        <f t="shared" si="155"/>
        <v>1513.3770300000033</v>
      </c>
      <c r="AD664" s="105">
        <f t="shared" si="155"/>
        <v>3.3664699999999925</v>
      </c>
      <c r="AE664" s="49">
        <f t="shared" si="152"/>
        <v>0</v>
      </c>
      <c r="AF664" s="48"/>
      <c r="AG664" s="49"/>
      <c r="AH664" s="50"/>
      <c r="AI664" s="49"/>
      <c r="AJ664" s="49"/>
      <c r="AM664" s="35"/>
      <c r="AN664" s="35"/>
      <c r="AO664" s="12"/>
      <c r="AQ664" s="9"/>
    </row>
    <row r="665" spans="1:43" ht="19.899999999999999" customHeight="1" x14ac:dyDescent="0.2">
      <c r="A665" s="56"/>
      <c r="B665" s="98" t="s">
        <v>44</v>
      </c>
      <c r="C665" s="48">
        <v>20645.412680000001</v>
      </c>
      <c r="D665" s="48">
        <v>96.610169999999997</v>
      </c>
      <c r="E665" s="48">
        <v>9670.5013600000002</v>
      </c>
      <c r="F665" s="48">
        <v>9670.5013600000002</v>
      </c>
      <c r="G665" s="49">
        <f t="shared" si="149"/>
        <v>0</v>
      </c>
      <c r="H665" s="48"/>
      <c r="I665" s="48"/>
      <c r="J665" s="48"/>
      <c r="K665" s="49"/>
      <c r="L665" s="48"/>
      <c r="M665" s="48"/>
      <c r="N665" s="48"/>
      <c r="O665" s="49">
        <f t="shared" si="150"/>
        <v>11076.507319999901</v>
      </c>
      <c r="P665" s="48">
        <v>0</v>
      </c>
      <c r="Q665" s="48">
        <v>11043.277461039901</v>
      </c>
      <c r="R665" s="48">
        <v>33.229858959999831</v>
      </c>
      <c r="S665" s="49">
        <f>T665+U665+V665</f>
        <v>6836.5382000000154</v>
      </c>
      <c r="T665" s="48">
        <f>T661-SUM(T662:T664)</f>
        <v>0</v>
      </c>
      <c r="U665" s="48">
        <f>U661-SUM(U662:U664)</f>
        <v>6816.3972700000159</v>
      </c>
      <c r="V665" s="48">
        <f>V661-SUM(V662:V664)</f>
        <v>20.140929999999969</v>
      </c>
      <c r="W665" s="49">
        <f>X665+Y665+Z665</f>
        <v>6836.5382000000445</v>
      </c>
      <c r="X665" s="48">
        <f>X661-SUM(X662:X664)</f>
        <v>0</v>
      </c>
      <c r="Y665" s="48">
        <f>Y661-SUM(Y662:Y664)</f>
        <v>6816.397270000045</v>
      </c>
      <c r="Z665" s="48">
        <f>Z661-SUM(Z662:Z664)</f>
        <v>20.140929999999969</v>
      </c>
      <c r="AA665" s="29">
        <f t="shared" si="154"/>
        <v>2.9103830456733704E-11</v>
      </c>
      <c r="AB665" s="48">
        <f t="shared" si="155"/>
        <v>0</v>
      </c>
      <c r="AC665" s="49">
        <f t="shared" si="155"/>
        <v>2.9103830456733704E-11</v>
      </c>
      <c r="AD665" s="50">
        <f t="shared" si="155"/>
        <v>0</v>
      </c>
      <c r="AE665" s="49">
        <f t="shared" si="152"/>
        <v>0</v>
      </c>
      <c r="AF665" s="48"/>
      <c r="AG665" s="49"/>
      <c r="AH665" s="50"/>
      <c r="AI665" s="49"/>
      <c r="AJ665" s="49"/>
      <c r="AM665" s="35"/>
      <c r="AN665" s="35"/>
      <c r="AO665" s="12"/>
      <c r="AQ665" s="9"/>
    </row>
    <row r="666" spans="1:43" ht="92.45" customHeight="1" x14ac:dyDescent="0.2">
      <c r="A666" s="56">
        <v>118</v>
      </c>
      <c r="B666" s="60" t="s">
        <v>202</v>
      </c>
      <c r="C666" s="42">
        <v>849075.47957999993</v>
      </c>
      <c r="D666" s="42">
        <f>SUM(D667:D670)</f>
        <v>0</v>
      </c>
      <c r="E666" s="42">
        <v>60362.164530000002</v>
      </c>
      <c r="F666" s="42">
        <v>60362.164531999995</v>
      </c>
      <c r="G666" s="46">
        <f t="shared" si="149"/>
        <v>0</v>
      </c>
      <c r="H666" s="54"/>
      <c r="I666" s="54"/>
      <c r="J666" s="54"/>
      <c r="K666" s="46">
        <f>L666+M666+N666</f>
        <v>0</v>
      </c>
      <c r="L666" s="54"/>
      <c r="M666" s="54"/>
      <c r="N666" s="54"/>
      <c r="O666" s="46">
        <f t="shared" si="150"/>
        <v>621850.03599999996</v>
      </c>
      <c r="P666" s="54">
        <v>378491</v>
      </c>
      <c r="Q666" s="48">
        <v>242385.59999999998</v>
      </c>
      <c r="R666" s="48">
        <v>973.43600000000004</v>
      </c>
      <c r="S666" s="49">
        <f>T666+U666+V666</f>
        <v>419899.65859000001</v>
      </c>
      <c r="T666" s="48">
        <v>251496.86199</v>
      </c>
      <c r="U666" s="48">
        <v>167713.00874000002</v>
      </c>
      <c r="V666" s="48">
        <v>689.78786000000014</v>
      </c>
      <c r="W666" s="46">
        <f>X666+Y666+Z666</f>
        <v>439414.03969999996</v>
      </c>
      <c r="X666" s="54">
        <v>251496.86199</v>
      </c>
      <c r="Y666" s="54">
        <v>187165.50903999998</v>
      </c>
      <c r="Z666" s="54">
        <v>751.66867000000002</v>
      </c>
      <c r="AA666" s="29">
        <f t="shared" si="154"/>
        <v>19514.381109999955</v>
      </c>
      <c r="AB666" s="48">
        <f t="shared" si="155"/>
        <v>0</v>
      </c>
      <c r="AC666" s="49">
        <f t="shared" si="155"/>
        <v>19452.500299999956</v>
      </c>
      <c r="AD666" s="50">
        <f t="shared" si="155"/>
        <v>61.880809999999883</v>
      </c>
      <c r="AE666" s="46">
        <f t="shared" si="152"/>
        <v>0</v>
      </c>
      <c r="AF666" s="54"/>
      <c r="AG666" s="46"/>
      <c r="AH666" s="55"/>
      <c r="AI666" s="46"/>
      <c r="AJ666" s="46"/>
      <c r="AL666" s="12">
        <f>G666+W666-K666-S666-(AA666-AE666)</f>
        <v>0</v>
      </c>
      <c r="AM666" s="35">
        <f>G666+W666-K666-S666</f>
        <v>19514.381109999958</v>
      </c>
      <c r="AN666" s="35">
        <f>AA666-AE666</f>
        <v>19514.381109999955</v>
      </c>
      <c r="AO666" s="12">
        <f>AM666-AN666</f>
        <v>0</v>
      </c>
      <c r="AQ666" s="9"/>
    </row>
    <row r="667" spans="1:43" ht="19.899999999999999" customHeight="1" x14ac:dyDescent="0.2">
      <c r="A667" s="56"/>
      <c r="B667" s="98" t="s">
        <v>41</v>
      </c>
      <c r="C667" s="48">
        <v>0</v>
      </c>
      <c r="D667" s="48">
        <f>C667</f>
        <v>0</v>
      </c>
      <c r="E667" s="48">
        <v>0</v>
      </c>
      <c r="F667" s="48">
        <v>0</v>
      </c>
      <c r="G667" s="49">
        <f t="shared" si="149"/>
        <v>0</v>
      </c>
      <c r="H667" s="48"/>
      <c r="I667" s="48"/>
      <c r="J667" s="48"/>
      <c r="K667" s="49"/>
      <c r="L667" s="48"/>
      <c r="M667" s="48"/>
      <c r="N667" s="48"/>
      <c r="O667" s="49">
        <f t="shared" si="150"/>
        <v>0</v>
      </c>
      <c r="P667" s="48">
        <v>0</v>
      </c>
      <c r="Q667" s="48">
        <v>0</v>
      </c>
      <c r="R667" s="48">
        <v>0</v>
      </c>
      <c r="S667" s="49">
        <v>0</v>
      </c>
      <c r="T667" s="48"/>
      <c r="U667" s="48"/>
      <c r="V667" s="48"/>
      <c r="W667" s="49">
        <v>0</v>
      </c>
      <c r="X667" s="48"/>
      <c r="Y667" s="48"/>
      <c r="Z667" s="48"/>
      <c r="AA667" s="29">
        <f t="shared" si="154"/>
        <v>0</v>
      </c>
      <c r="AB667" s="48">
        <f t="shared" si="155"/>
        <v>0</v>
      </c>
      <c r="AC667" s="49">
        <f t="shared" si="155"/>
        <v>0</v>
      </c>
      <c r="AD667" s="50">
        <f t="shared" si="155"/>
        <v>0</v>
      </c>
      <c r="AE667" s="49">
        <f t="shared" si="152"/>
        <v>0</v>
      </c>
      <c r="AF667" s="48"/>
      <c r="AG667" s="49"/>
      <c r="AH667" s="50"/>
      <c r="AI667" s="49"/>
      <c r="AJ667" s="49"/>
      <c r="AM667" s="35"/>
      <c r="AN667" s="35"/>
      <c r="AO667" s="12"/>
      <c r="AQ667" s="9"/>
    </row>
    <row r="668" spans="1:43" ht="19.899999999999999" customHeight="1" x14ac:dyDescent="0.2">
      <c r="A668" s="56"/>
      <c r="B668" s="98" t="s">
        <v>42</v>
      </c>
      <c r="C668" s="48">
        <v>662974.826</v>
      </c>
      <c r="D668" s="48"/>
      <c r="E668" s="48">
        <v>57228.709000000003</v>
      </c>
      <c r="F668" s="48">
        <v>57228.709000000003</v>
      </c>
      <c r="G668" s="49">
        <f t="shared" si="149"/>
        <v>0</v>
      </c>
      <c r="H668" s="48"/>
      <c r="I668" s="48"/>
      <c r="J668" s="48"/>
      <c r="K668" s="49"/>
      <c r="L668" s="48"/>
      <c r="M668" s="48"/>
      <c r="N668" s="48"/>
      <c r="O668" s="49">
        <f t="shared" si="150"/>
        <v>569638.60355</v>
      </c>
      <c r="P668" s="48">
        <v>378491</v>
      </c>
      <c r="Q668" s="48">
        <v>190383.01328632</v>
      </c>
      <c r="R668" s="48">
        <v>764.59026367999991</v>
      </c>
      <c r="S668" s="49">
        <v>395650.61199999996</v>
      </c>
      <c r="T668" s="48">
        <v>251496.86199</v>
      </c>
      <c r="U668" s="48">
        <v>143577.13505000001</v>
      </c>
      <c r="V668" s="48">
        <v>576.61496</v>
      </c>
      <c r="W668" s="49">
        <v>395650.61200000002</v>
      </c>
      <c r="X668" s="48">
        <v>251496.86199</v>
      </c>
      <c r="Y668" s="48">
        <v>143577.13505000001</v>
      </c>
      <c r="Z668" s="48">
        <v>576.61496</v>
      </c>
      <c r="AA668" s="29">
        <f t="shared" si="154"/>
        <v>0</v>
      </c>
      <c r="AB668" s="48">
        <f t="shared" si="155"/>
        <v>0</v>
      </c>
      <c r="AC668" s="49">
        <f t="shared" si="155"/>
        <v>0</v>
      </c>
      <c r="AD668" s="50">
        <f t="shared" si="155"/>
        <v>0</v>
      </c>
      <c r="AE668" s="49">
        <f t="shared" si="152"/>
        <v>0</v>
      </c>
      <c r="AF668" s="48"/>
      <c r="AG668" s="49"/>
      <c r="AH668" s="50"/>
      <c r="AI668" s="49"/>
      <c r="AJ668" s="49"/>
      <c r="AM668" s="35"/>
      <c r="AN668" s="35"/>
      <c r="AO668" s="12"/>
      <c r="AQ668" s="9"/>
    </row>
    <row r="669" spans="1:43" ht="19.899999999999999" customHeight="1" x14ac:dyDescent="0.2">
      <c r="A669" s="56"/>
      <c r="B669" s="98" t="s">
        <v>43</v>
      </c>
      <c r="C669" s="48">
        <v>127700.367</v>
      </c>
      <c r="D669" s="48"/>
      <c r="E669" s="48">
        <v>0</v>
      </c>
      <c r="F669" s="48">
        <v>0</v>
      </c>
      <c r="G669" s="49">
        <f t="shared" si="149"/>
        <v>0</v>
      </c>
      <c r="H669" s="48"/>
      <c r="I669" s="48"/>
      <c r="J669" s="48"/>
      <c r="K669" s="49"/>
      <c r="L669" s="48"/>
      <c r="M669" s="48"/>
      <c r="N669" s="48"/>
      <c r="O669" s="49">
        <f t="shared" si="150"/>
        <v>0</v>
      </c>
      <c r="P669" s="48">
        <v>0</v>
      </c>
      <c r="Q669" s="48">
        <v>0</v>
      </c>
      <c r="R669" s="48">
        <v>0</v>
      </c>
      <c r="S669" s="49">
        <v>0</v>
      </c>
      <c r="T669" s="48"/>
      <c r="U669" s="48"/>
      <c r="V669" s="48"/>
      <c r="W669" s="49">
        <v>0</v>
      </c>
      <c r="X669" s="48"/>
      <c r="Y669" s="48"/>
      <c r="Z669" s="48"/>
      <c r="AA669" s="29">
        <f t="shared" si="154"/>
        <v>0</v>
      </c>
      <c r="AB669" s="48">
        <f t="shared" si="155"/>
        <v>0</v>
      </c>
      <c r="AC669" s="49">
        <f t="shared" si="155"/>
        <v>0</v>
      </c>
      <c r="AD669" s="50">
        <f t="shared" si="155"/>
        <v>0</v>
      </c>
      <c r="AE669" s="49">
        <f t="shared" si="152"/>
        <v>0</v>
      </c>
      <c r="AF669" s="48"/>
      <c r="AG669" s="49"/>
      <c r="AH669" s="50"/>
      <c r="AI669" s="49"/>
      <c r="AJ669" s="49"/>
      <c r="AM669" s="35"/>
      <c r="AN669" s="35"/>
      <c r="AO669" s="12"/>
      <c r="AQ669" s="9"/>
    </row>
    <row r="670" spans="1:43" ht="19.899999999999999" customHeight="1" x14ac:dyDescent="0.2">
      <c r="A670" s="56"/>
      <c r="B670" s="98" t="s">
        <v>44</v>
      </c>
      <c r="C670" s="48">
        <v>58400.28658</v>
      </c>
      <c r="D670" s="48"/>
      <c r="E670" s="48">
        <v>3133.4555300000002</v>
      </c>
      <c r="F670" s="48">
        <v>3133.4555300000002</v>
      </c>
      <c r="G670" s="49">
        <f t="shared" si="149"/>
        <v>0</v>
      </c>
      <c r="H670" s="48"/>
      <c r="I670" s="48"/>
      <c r="J670" s="48"/>
      <c r="K670" s="49"/>
      <c r="L670" s="48"/>
      <c r="M670" s="48"/>
      <c r="N670" s="48"/>
      <c r="O670" s="49">
        <f t="shared" si="150"/>
        <v>52211.43245</v>
      </c>
      <c r="P670" s="48">
        <v>0</v>
      </c>
      <c r="Q670" s="48">
        <v>52002.586713680001</v>
      </c>
      <c r="R670" s="48">
        <v>208.84573632000001</v>
      </c>
      <c r="S670" s="49">
        <f>T670+U670+V670</f>
        <v>24249.046590000009</v>
      </c>
      <c r="T670" s="48">
        <f>T666-SUM(T667:T669)</f>
        <v>0</v>
      </c>
      <c r="U670" s="48">
        <f>U666-SUM(U667:U669)</f>
        <v>24135.873690000008</v>
      </c>
      <c r="V670" s="48">
        <f>V666-SUM(V667:V669)</f>
        <v>113.17290000000014</v>
      </c>
      <c r="W670" s="49">
        <f>X670+Y670+Z670</f>
        <v>43763.427699999964</v>
      </c>
      <c r="X670" s="48">
        <f>X666-SUM(X667:X669)</f>
        <v>0</v>
      </c>
      <c r="Y670" s="48">
        <f>Y666-SUM(Y667:Y669)</f>
        <v>43588.373989999964</v>
      </c>
      <c r="Z670" s="48">
        <f>Z666-SUM(Z667:Z669)</f>
        <v>175.05371000000002</v>
      </c>
      <c r="AA670" s="29">
        <f t="shared" si="154"/>
        <v>19514.381109999955</v>
      </c>
      <c r="AB670" s="48">
        <f t="shared" si="155"/>
        <v>0</v>
      </c>
      <c r="AC670" s="49">
        <f>Y670+I670-M670-(U670-AG670)</f>
        <v>19452.500299999956</v>
      </c>
      <c r="AD670" s="50">
        <f t="shared" si="155"/>
        <v>61.880809999999883</v>
      </c>
      <c r="AE670" s="49">
        <f t="shared" si="152"/>
        <v>0</v>
      </c>
      <c r="AF670" s="48"/>
      <c r="AG670" s="49"/>
      <c r="AH670" s="50"/>
      <c r="AI670" s="49"/>
      <c r="AJ670" s="49"/>
      <c r="AM670" s="35"/>
      <c r="AN670" s="35"/>
      <c r="AO670" s="12"/>
      <c r="AQ670" s="9"/>
    </row>
    <row r="671" spans="1:43" ht="77.45" customHeight="1" x14ac:dyDescent="0.2">
      <c r="A671" s="56">
        <v>119</v>
      </c>
      <c r="B671" s="60" t="s">
        <v>203</v>
      </c>
      <c r="C671" s="42">
        <v>103900</v>
      </c>
      <c r="D671" s="42">
        <f>SUM(D672:D675)</f>
        <v>9081.3088200000002</v>
      </c>
      <c r="E671" s="42">
        <v>2902.87</v>
      </c>
      <c r="F671" s="42">
        <v>2902.87</v>
      </c>
      <c r="G671" s="46">
        <f t="shared" si="149"/>
        <v>0</v>
      </c>
      <c r="H671" s="54"/>
      <c r="I671" s="54"/>
      <c r="J671" s="54"/>
      <c r="K671" s="46">
        <f>L671+M671+N671</f>
        <v>0</v>
      </c>
      <c r="L671" s="54"/>
      <c r="M671" s="54"/>
      <c r="N671" s="54"/>
      <c r="O671" s="46">
        <f t="shared" si="150"/>
        <v>1668.9690000000001</v>
      </c>
      <c r="P671" s="54">
        <v>0</v>
      </c>
      <c r="Q671" s="48">
        <v>1667.3</v>
      </c>
      <c r="R671" s="48">
        <v>1.6689999999999998</v>
      </c>
      <c r="S671" s="49">
        <f>T671+U671+V671</f>
        <v>0</v>
      </c>
      <c r="T671" s="48">
        <v>0</v>
      </c>
      <c r="U671" s="48">
        <v>0</v>
      </c>
      <c r="V671" s="48">
        <v>0</v>
      </c>
      <c r="W671" s="46">
        <f>X671+Y671+Z671</f>
        <v>1596.63</v>
      </c>
      <c r="X671" s="54">
        <v>0</v>
      </c>
      <c r="Y671" s="54">
        <v>1595.0333700000001</v>
      </c>
      <c r="Z671" s="54">
        <v>1.59663</v>
      </c>
      <c r="AA671" s="29">
        <f t="shared" si="154"/>
        <v>1596.63</v>
      </c>
      <c r="AB671" s="48">
        <f t="shared" si="155"/>
        <v>0</v>
      </c>
      <c r="AC671" s="49">
        <f t="shared" si="155"/>
        <v>1595.0333700000001</v>
      </c>
      <c r="AD671" s="50">
        <f t="shared" si="155"/>
        <v>1.59663</v>
      </c>
      <c r="AE671" s="46">
        <f t="shared" si="152"/>
        <v>0</v>
      </c>
      <c r="AF671" s="54"/>
      <c r="AG671" s="46"/>
      <c r="AH671" s="55"/>
      <c r="AI671" s="46"/>
      <c r="AJ671" s="46"/>
      <c r="AL671" s="12">
        <f>G671+W671-K671-S671-(AA671-AE671)</f>
        <v>0</v>
      </c>
      <c r="AM671" s="35">
        <f>G671+W671-K671-S671</f>
        <v>1596.63</v>
      </c>
      <c r="AN671" s="35">
        <f>AA671-AE671</f>
        <v>1596.63</v>
      </c>
      <c r="AO671" s="12">
        <f>AM671-AN671</f>
        <v>0</v>
      </c>
      <c r="AQ671" s="9"/>
    </row>
    <row r="672" spans="1:43" ht="19.899999999999999" customHeight="1" x14ac:dyDescent="0.2">
      <c r="A672" s="56"/>
      <c r="B672" s="98" t="s">
        <v>41</v>
      </c>
      <c r="C672" s="48">
        <v>4400</v>
      </c>
      <c r="D672" s="48">
        <f>C672</f>
        <v>4400</v>
      </c>
      <c r="E672" s="48">
        <v>2803.37</v>
      </c>
      <c r="F672" s="48">
        <v>2803.37</v>
      </c>
      <c r="G672" s="49">
        <f t="shared" si="149"/>
        <v>0</v>
      </c>
      <c r="H672" s="48"/>
      <c r="I672" s="48"/>
      <c r="J672" s="48"/>
      <c r="K672" s="49"/>
      <c r="L672" s="48"/>
      <c r="M672" s="48"/>
      <c r="N672" s="48"/>
      <c r="O672" s="49">
        <f t="shared" si="150"/>
        <v>1596.63</v>
      </c>
      <c r="P672" s="48">
        <v>0</v>
      </c>
      <c r="Q672" s="48">
        <v>1595.0333700000001</v>
      </c>
      <c r="R672" s="48">
        <v>1.59663</v>
      </c>
      <c r="S672" s="49">
        <v>0</v>
      </c>
      <c r="T672" s="48"/>
      <c r="U672" s="48"/>
      <c r="V672" s="48"/>
      <c r="W672" s="49">
        <v>1596.63</v>
      </c>
      <c r="X672" s="48"/>
      <c r="Y672" s="48">
        <v>1595.0333700000001</v>
      </c>
      <c r="Z672" s="48">
        <v>1.59663</v>
      </c>
      <c r="AA672" s="29">
        <f t="shared" si="154"/>
        <v>1596.63</v>
      </c>
      <c r="AB672" s="48">
        <f t="shared" si="155"/>
        <v>0</v>
      </c>
      <c r="AC672" s="49">
        <f t="shared" si="155"/>
        <v>1595.0333700000001</v>
      </c>
      <c r="AD672" s="50">
        <f t="shared" si="155"/>
        <v>1.59663</v>
      </c>
      <c r="AE672" s="49">
        <f t="shared" si="152"/>
        <v>0</v>
      </c>
      <c r="AF672" s="48"/>
      <c r="AG672" s="49"/>
      <c r="AH672" s="50"/>
      <c r="AI672" s="49"/>
      <c r="AJ672" s="49"/>
      <c r="AM672" s="35"/>
      <c r="AN672" s="35"/>
      <c r="AO672" s="12"/>
      <c r="AQ672" s="9"/>
    </row>
    <row r="673" spans="1:43" ht="19.899999999999999" customHeight="1" x14ac:dyDescent="0.2">
      <c r="A673" s="56"/>
      <c r="B673" s="98" t="s">
        <v>42</v>
      </c>
      <c r="C673" s="48">
        <v>94818.691179999994</v>
      </c>
      <c r="D673" s="48"/>
      <c r="E673" s="48">
        <v>0</v>
      </c>
      <c r="F673" s="48">
        <v>0</v>
      </c>
      <c r="G673" s="49">
        <f t="shared" si="149"/>
        <v>0</v>
      </c>
      <c r="H673" s="48"/>
      <c r="I673" s="48"/>
      <c r="J673" s="48"/>
      <c r="K673" s="49"/>
      <c r="L673" s="48"/>
      <c r="M673" s="48"/>
      <c r="N673" s="48"/>
      <c r="O673" s="49">
        <f t="shared" si="150"/>
        <v>0</v>
      </c>
      <c r="P673" s="48">
        <v>0</v>
      </c>
      <c r="Q673" s="48">
        <v>0</v>
      </c>
      <c r="R673" s="48">
        <v>0</v>
      </c>
      <c r="S673" s="49">
        <v>0</v>
      </c>
      <c r="T673" s="48"/>
      <c r="U673" s="48"/>
      <c r="V673" s="48"/>
      <c r="W673" s="49">
        <v>0</v>
      </c>
      <c r="X673" s="48"/>
      <c r="Y673" s="48"/>
      <c r="Z673" s="48"/>
      <c r="AA673" s="29">
        <f t="shared" si="154"/>
        <v>0</v>
      </c>
      <c r="AB673" s="48">
        <f t="shared" si="155"/>
        <v>0</v>
      </c>
      <c r="AC673" s="49">
        <f t="shared" si="155"/>
        <v>0</v>
      </c>
      <c r="AD673" s="50">
        <f t="shared" si="155"/>
        <v>0</v>
      </c>
      <c r="AE673" s="49">
        <f t="shared" si="152"/>
        <v>0</v>
      </c>
      <c r="AF673" s="48"/>
      <c r="AG673" s="49"/>
      <c r="AH673" s="50"/>
      <c r="AI673" s="49"/>
      <c r="AJ673" s="49"/>
      <c r="AM673" s="35"/>
      <c r="AN673" s="35"/>
      <c r="AO673" s="12"/>
      <c r="AQ673" s="9"/>
    </row>
    <row r="674" spans="1:43" ht="19.899999999999999" customHeight="1" x14ac:dyDescent="0.2">
      <c r="A674" s="56"/>
      <c r="B674" s="98" t="s">
        <v>43</v>
      </c>
      <c r="C674" s="48">
        <v>0</v>
      </c>
      <c r="D674" s="48"/>
      <c r="E674" s="48">
        <v>0</v>
      </c>
      <c r="F674" s="48">
        <v>0</v>
      </c>
      <c r="G674" s="49">
        <f t="shared" si="149"/>
        <v>0</v>
      </c>
      <c r="H674" s="48"/>
      <c r="I674" s="48"/>
      <c r="J674" s="48"/>
      <c r="K674" s="49"/>
      <c r="L674" s="48"/>
      <c r="M674" s="48"/>
      <c r="N674" s="48"/>
      <c r="O674" s="49">
        <f t="shared" si="150"/>
        <v>0</v>
      </c>
      <c r="P674" s="48">
        <v>0</v>
      </c>
      <c r="Q674" s="48">
        <v>0</v>
      </c>
      <c r="R674" s="48">
        <v>0</v>
      </c>
      <c r="S674" s="49">
        <v>0</v>
      </c>
      <c r="T674" s="48"/>
      <c r="U674" s="48"/>
      <c r="V674" s="48"/>
      <c r="W674" s="49">
        <v>0</v>
      </c>
      <c r="X674" s="48"/>
      <c r="Y674" s="48"/>
      <c r="Z674" s="48"/>
      <c r="AA674" s="29">
        <f t="shared" si="154"/>
        <v>0</v>
      </c>
      <c r="AB674" s="48">
        <f t="shared" si="155"/>
        <v>0</v>
      </c>
      <c r="AC674" s="49">
        <f t="shared" si="155"/>
        <v>0</v>
      </c>
      <c r="AD674" s="50">
        <f t="shared" si="155"/>
        <v>0</v>
      </c>
      <c r="AE674" s="49">
        <f t="shared" si="152"/>
        <v>0</v>
      </c>
      <c r="AF674" s="48"/>
      <c r="AG674" s="49"/>
      <c r="AH674" s="50"/>
      <c r="AI674" s="49"/>
      <c r="AJ674" s="49"/>
      <c r="AM674" s="35"/>
      <c r="AN674" s="35"/>
      <c r="AO674" s="12"/>
      <c r="AQ674" s="9"/>
    </row>
    <row r="675" spans="1:43" ht="19.899999999999999" customHeight="1" x14ac:dyDescent="0.2">
      <c r="A675" s="56"/>
      <c r="B675" s="98" t="s">
        <v>44</v>
      </c>
      <c r="C675" s="48">
        <v>4681.3088200000002</v>
      </c>
      <c r="D675" s="48">
        <f>C675</f>
        <v>4681.3088200000002</v>
      </c>
      <c r="E675" s="48">
        <v>99.5</v>
      </c>
      <c r="F675" s="48">
        <v>99.5</v>
      </c>
      <c r="G675" s="49">
        <f t="shared" si="149"/>
        <v>0</v>
      </c>
      <c r="H675" s="48"/>
      <c r="I675" s="48"/>
      <c r="J675" s="48"/>
      <c r="K675" s="49"/>
      <c r="L675" s="48"/>
      <c r="M675" s="48"/>
      <c r="N675" s="48"/>
      <c r="O675" s="49">
        <f t="shared" si="150"/>
        <v>72.338999999999857</v>
      </c>
      <c r="P675" s="48">
        <v>0</v>
      </c>
      <c r="Q675" s="48">
        <v>72.26662999999985</v>
      </c>
      <c r="R675" s="48">
        <v>7.2369999999999823E-2</v>
      </c>
      <c r="S675" s="49">
        <f>T675+U675+V675</f>
        <v>0</v>
      </c>
      <c r="T675" s="48">
        <f>T671-SUM(T672:T674)</f>
        <v>0</v>
      </c>
      <c r="U675" s="48">
        <f>U671-SUM(U672:U674)</f>
        <v>0</v>
      </c>
      <c r="V675" s="48">
        <f>V671-SUM(V672:V674)</f>
        <v>0</v>
      </c>
      <c r="W675" s="49">
        <f>X675+Y675+Z675</f>
        <v>0</v>
      </c>
      <c r="X675" s="48">
        <f>X671-SUM(X672:X674)</f>
        <v>0</v>
      </c>
      <c r="Y675" s="48">
        <f>Y671-SUM(Y672:Y674)</f>
        <v>0</v>
      </c>
      <c r="Z675" s="48">
        <f>Z671-SUM(Z672:Z674)</f>
        <v>0</v>
      </c>
      <c r="AA675" s="29">
        <f t="shared" si="154"/>
        <v>0</v>
      </c>
      <c r="AB675" s="48">
        <f t="shared" si="155"/>
        <v>0</v>
      </c>
      <c r="AC675" s="49">
        <f t="shared" si="155"/>
        <v>0</v>
      </c>
      <c r="AD675" s="50">
        <f t="shared" si="155"/>
        <v>0</v>
      </c>
      <c r="AE675" s="49">
        <f t="shared" si="152"/>
        <v>0</v>
      </c>
      <c r="AF675" s="48"/>
      <c r="AG675" s="49"/>
      <c r="AH675" s="50"/>
      <c r="AI675" s="49"/>
      <c r="AJ675" s="49"/>
      <c r="AM675" s="35"/>
      <c r="AN675" s="35"/>
      <c r="AO675" s="12"/>
      <c r="AQ675" s="9"/>
    </row>
    <row r="676" spans="1:43" ht="117" customHeight="1" x14ac:dyDescent="0.2">
      <c r="A676" s="40">
        <v>120</v>
      </c>
      <c r="B676" s="62" t="s">
        <v>204</v>
      </c>
      <c r="C676" s="42">
        <v>385908.17103999999</v>
      </c>
      <c r="D676" s="42">
        <f>SUM(D677:D680)</f>
        <v>0</v>
      </c>
      <c r="E676" s="42">
        <v>0</v>
      </c>
      <c r="F676" s="42">
        <v>0</v>
      </c>
      <c r="G676" s="46">
        <f t="shared" si="149"/>
        <v>0</v>
      </c>
      <c r="H676" s="54"/>
      <c r="I676" s="54"/>
      <c r="J676" s="54"/>
      <c r="K676" s="46">
        <f>L676+M676+N676</f>
        <v>0</v>
      </c>
      <c r="L676" s="54"/>
      <c r="M676" s="54"/>
      <c r="N676" s="54"/>
      <c r="O676" s="46">
        <f t="shared" si="150"/>
        <v>175702.81099999999</v>
      </c>
      <c r="P676" s="54">
        <v>0</v>
      </c>
      <c r="Q676" s="48">
        <v>175000</v>
      </c>
      <c r="R676" s="48">
        <v>702.81100000000004</v>
      </c>
      <c r="S676" s="49">
        <f>T676+U676+V676</f>
        <v>39840.169000000002</v>
      </c>
      <c r="T676" s="48">
        <v>0</v>
      </c>
      <c r="U676" s="48">
        <v>39680.80833</v>
      </c>
      <c r="V676" s="48">
        <v>159.36067</v>
      </c>
      <c r="W676" s="46">
        <f>X676+Y676+Z676</f>
        <v>42161.663280000001</v>
      </c>
      <c r="X676" s="54">
        <v>0</v>
      </c>
      <c r="Y676" s="54">
        <v>41993.016629999998</v>
      </c>
      <c r="Z676" s="54">
        <v>168.64664999999999</v>
      </c>
      <c r="AA676" s="29">
        <f t="shared" si="154"/>
        <v>2321.4942799999985</v>
      </c>
      <c r="AB676" s="48">
        <f t="shared" si="155"/>
        <v>0</v>
      </c>
      <c r="AC676" s="49">
        <f t="shared" si="155"/>
        <v>2312.2082999999984</v>
      </c>
      <c r="AD676" s="50">
        <f t="shared" si="155"/>
        <v>9.285979999999995</v>
      </c>
      <c r="AE676" s="46">
        <f t="shared" si="152"/>
        <v>0</v>
      </c>
      <c r="AF676" s="54"/>
      <c r="AG676" s="46"/>
      <c r="AH676" s="55"/>
      <c r="AI676" s="46"/>
      <c r="AJ676" s="46"/>
      <c r="AM676" s="35"/>
      <c r="AN676" s="35"/>
      <c r="AO676" s="12"/>
      <c r="AQ676" s="9"/>
    </row>
    <row r="677" spans="1:43" ht="19.899999999999999" customHeight="1" x14ac:dyDescent="0.2">
      <c r="A677" s="40"/>
      <c r="B677" s="98" t="s">
        <v>41</v>
      </c>
      <c r="C677" s="48">
        <v>0</v>
      </c>
      <c r="D677" s="48">
        <f>C677</f>
        <v>0</v>
      </c>
      <c r="E677" s="48">
        <v>0</v>
      </c>
      <c r="F677" s="48">
        <v>0</v>
      </c>
      <c r="G677" s="49">
        <f t="shared" si="149"/>
        <v>0</v>
      </c>
      <c r="H677" s="48"/>
      <c r="I677" s="48"/>
      <c r="J677" s="48"/>
      <c r="K677" s="49"/>
      <c r="L677" s="48"/>
      <c r="M677" s="48"/>
      <c r="N677" s="48"/>
      <c r="O677" s="49">
        <f t="shared" si="150"/>
        <v>0</v>
      </c>
      <c r="P677" s="48">
        <v>0</v>
      </c>
      <c r="Q677" s="48">
        <v>0</v>
      </c>
      <c r="R677" s="48">
        <v>0</v>
      </c>
      <c r="S677" s="49">
        <v>0</v>
      </c>
      <c r="T677" s="48"/>
      <c r="U677" s="48"/>
      <c r="V677" s="48"/>
      <c r="W677" s="49">
        <v>0</v>
      </c>
      <c r="X677" s="48"/>
      <c r="Y677" s="48"/>
      <c r="Z677" s="48"/>
      <c r="AA677" s="29">
        <f t="shared" si="154"/>
        <v>0</v>
      </c>
      <c r="AB677" s="48">
        <f t="shared" si="155"/>
        <v>0</v>
      </c>
      <c r="AC677" s="49">
        <f t="shared" si="155"/>
        <v>0</v>
      </c>
      <c r="AD677" s="50">
        <f t="shared" si="155"/>
        <v>0</v>
      </c>
      <c r="AE677" s="49">
        <f t="shared" si="152"/>
        <v>0</v>
      </c>
      <c r="AF677" s="48"/>
      <c r="AG677" s="49"/>
      <c r="AH677" s="50"/>
      <c r="AI677" s="49"/>
      <c r="AJ677" s="49"/>
      <c r="AM677" s="35"/>
      <c r="AN677" s="35"/>
      <c r="AO677" s="12"/>
      <c r="AQ677" s="9"/>
    </row>
    <row r="678" spans="1:43" ht="19.899999999999999" customHeight="1" x14ac:dyDescent="0.2">
      <c r="A678" s="40"/>
      <c r="B678" s="98" t="s">
        <v>42</v>
      </c>
      <c r="C678" s="48">
        <v>321863.78503999999</v>
      </c>
      <c r="D678" s="48"/>
      <c r="E678" s="48">
        <v>0</v>
      </c>
      <c r="F678" s="48">
        <v>0</v>
      </c>
      <c r="G678" s="49">
        <f t="shared" si="149"/>
        <v>0</v>
      </c>
      <c r="H678" s="48"/>
      <c r="I678" s="48"/>
      <c r="J678" s="48"/>
      <c r="K678" s="49"/>
      <c r="L678" s="48"/>
      <c r="M678" s="48"/>
      <c r="N678" s="48"/>
      <c r="O678" s="49">
        <f t="shared" si="150"/>
        <v>165991.60361000002</v>
      </c>
      <c r="P678" s="48">
        <v>0</v>
      </c>
      <c r="Q678" s="48">
        <v>165327.63744000002</v>
      </c>
      <c r="R678" s="48">
        <v>663.96617000000003</v>
      </c>
      <c r="S678" s="49">
        <v>39840.169000000002</v>
      </c>
      <c r="T678" s="48"/>
      <c r="U678" s="48">
        <v>39680.80833</v>
      </c>
      <c r="V678" s="48">
        <v>159.36067</v>
      </c>
      <c r="W678" s="49">
        <v>39840.169000000002</v>
      </c>
      <c r="X678" s="48"/>
      <c r="Y678" s="48">
        <v>39680.80833</v>
      </c>
      <c r="Z678" s="48">
        <v>159.36067</v>
      </c>
      <c r="AA678" s="29">
        <f t="shared" si="154"/>
        <v>0</v>
      </c>
      <c r="AB678" s="48">
        <f t="shared" si="155"/>
        <v>0</v>
      </c>
      <c r="AC678" s="49">
        <f t="shared" si="155"/>
        <v>0</v>
      </c>
      <c r="AD678" s="50">
        <f t="shared" si="155"/>
        <v>0</v>
      </c>
      <c r="AE678" s="49">
        <f t="shared" si="152"/>
        <v>0</v>
      </c>
      <c r="AF678" s="48"/>
      <c r="AG678" s="49"/>
      <c r="AH678" s="50"/>
      <c r="AI678" s="49"/>
      <c r="AJ678" s="49"/>
      <c r="AM678" s="35"/>
      <c r="AN678" s="35"/>
      <c r="AO678" s="12"/>
      <c r="AQ678" s="9"/>
    </row>
    <row r="679" spans="1:43" ht="19.899999999999999" customHeight="1" x14ac:dyDescent="0.2">
      <c r="A679" s="40"/>
      <c r="B679" s="98" t="s">
        <v>43</v>
      </c>
      <c r="C679" s="48">
        <v>45214</v>
      </c>
      <c r="D679" s="48"/>
      <c r="E679" s="48">
        <v>0</v>
      </c>
      <c r="F679" s="48">
        <v>0</v>
      </c>
      <c r="G679" s="49">
        <f t="shared" si="149"/>
        <v>0</v>
      </c>
      <c r="H679" s="48"/>
      <c r="I679" s="48"/>
      <c r="J679" s="48"/>
      <c r="K679" s="49"/>
      <c r="L679" s="48"/>
      <c r="M679" s="48"/>
      <c r="N679" s="48"/>
      <c r="O679" s="49">
        <f t="shared" si="150"/>
        <v>0</v>
      </c>
      <c r="P679" s="48">
        <v>0</v>
      </c>
      <c r="Q679" s="48">
        <v>0</v>
      </c>
      <c r="R679" s="48">
        <v>0</v>
      </c>
      <c r="S679" s="49">
        <v>0</v>
      </c>
      <c r="T679" s="48"/>
      <c r="U679" s="48"/>
      <c r="V679" s="48"/>
      <c r="W679" s="49">
        <v>0</v>
      </c>
      <c r="X679" s="48"/>
      <c r="Y679" s="48"/>
      <c r="Z679" s="48"/>
      <c r="AA679" s="29">
        <f t="shared" si="154"/>
        <v>0</v>
      </c>
      <c r="AB679" s="48">
        <f t="shared" si="155"/>
        <v>0</v>
      </c>
      <c r="AC679" s="49">
        <f t="shared" si="155"/>
        <v>0</v>
      </c>
      <c r="AD679" s="50">
        <f t="shared" si="155"/>
        <v>0</v>
      </c>
      <c r="AE679" s="49">
        <f t="shared" si="152"/>
        <v>0</v>
      </c>
      <c r="AF679" s="48"/>
      <c r="AG679" s="49"/>
      <c r="AH679" s="50"/>
      <c r="AI679" s="49"/>
      <c r="AJ679" s="49"/>
      <c r="AM679" s="35"/>
      <c r="AN679" s="35"/>
      <c r="AO679" s="12"/>
      <c r="AQ679" s="9"/>
    </row>
    <row r="680" spans="1:43" ht="19.899999999999999" customHeight="1" x14ac:dyDescent="0.2">
      <c r="A680" s="40"/>
      <c r="B680" s="98" t="s">
        <v>44</v>
      </c>
      <c r="C680" s="48">
        <v>18830.385999999999</v>
      </c>
      <c r="D680" s="48"/>
      <c r="E680" s="48">
        <v>0</v>
      </c>
      <c r="F680" s="48">
        <v>0</v>
      </c>
      <c r="G680" s="49">
        <f t="shared" si="149"/>
        <v>0</v>
      </c>
      <c r="H680" s="48"/>
      <c r="I680" s="48"/>
      <c r="J680" s="48"/>
      <c r="K680" s="49"/>
      <c r="L680" s="48"/>
      <c r="M680" s="48"/>
      <c r="N680" s="48"/>
      <c r="O680" s="49">
        <f t="shared" si="150"/>
        <v>9711.2073899999996</v>
      </c>
      <c r="P680" s="48">
        <v>0</v>
      </c>
      <c r="Q680" s="48">
        <v>9672.3625599999996</v>
      </c>
      <c r="R680" s="48">
        <v>38.844830000000002</v>
      </c>
      <c r="S680" s="49">
        <f>T680+U680+V680</f>
        <v>0</v>
      </c>
      <c r="T680" s="48">
        <f>T676-SUM(T677:T679)</f>
        <v>0</v>
      </c>
      <c r="U680" s="48">
        <f>U676-SUM(U677:U679)</f>
        <v>0</v>
      </c>
      <c r="V680" s="48">
        <f>V676-SUM(V677:V679)</f>
        <v>0</v>
      </c>
      <c r="W680" s="49">
        <f>X680+Y680+Z680</f>
        <v>2321.4942799999985</v>
      </c>
      <c r="X680" s="48">
        <f>X676-SUM(X677:X679)</f>
        <v>0</v>
      </c>
      <c r="Y680" s="48">
        <f>Y676-SUM(Y677:Y679)</f>
        <v>2312.2082999999984</v>
      </c>
      <c r="Z680" s="48">
        <f>Z676-SUM(Z677:Z679)</f>
        <v>9.285979999999995</v>
      </c>
      <c r="AA680" s="29">
        <f t="shared" si="154"/>
        <v>2321.4942799999985</v>
      </c>
      <c r="AB680" s="48">
        <f t="shared" si="155"/>
        <v>0</v>
      </c>
      <c r="AC680" s="49">
        <f t="shared" si="155"/>
        <v>2312.2082999999984</v>
      </c>
      <c r="AD680" s="50">
        <f t="shared" si="155"/>
        <v>9.285979999999995</v>
      </c>
      <c r="AE680" s="49">
        <f t="shared" si="152"/>
        <v>0</v>
      </c>
      <c r="AF680" s="48"/>
      <c r="AG680" s="49"/>
      <c r="AH680" s="50"/>
      <c r="AI680" s="49"/>
      <c r="AJ680" s="49"/>
      <c r="AM680" s="35"/>
      <c r="AN680" s="35"/>
      <c r="AO680" s="12"/>
      <c r="AQ680" s="9"/>
    </row>
    <row r="681" spans="1:43" ht="64.150000000000006" customHeight="1" x14ac:dyDescent="0.2">
      <c r="A681" s="40">
        <v>121</v>
      </c>
      <c r="B681" s="62" t="s">
        <v>205</v>
      </c>
      <c r="C681" s="42">
        <v>33867.587132000001</v>
      </c>
      <c r="D681" s="42">
        <f>SUM(D682:D685)</f>
        <v>0</v>
      </c>
      <c r="E681" s="42">
        <v>0</v>
      </c>
      <c r="F681" s="42">
        <v>0</v>
      </c>
      <c r="G681" s="46">
        <f t="shared" si="149"/>
        <v>0</v>
      </c>
      <c r="H681" s="54"/>
      <c r="I681" s="54"/>
      <c r="J681" s="54"/>
      <c r="K681" s="46">
        <f>L681+M681+N681</f>
        <v>0</v>
      </c>
      <c r="L681" s="54"/>
      <c r="M681" s="54"/>
      <c r="N681" s="54"/>
      <c r="O681" s="46">
        <f t="shared" si="150"/>
        <v>31031.030999999999</v>
      </c>
      <c r="P681" s="54">
        <v>0</v>
      </c>
      <c r="Q681" s="48">
        <v>31000</v>
      </c>
      <c r="R681" s="48">
        <v>31.030999999999999</v>
      </c>
      <c r="S681" s="49">
        <f>T681+U681+V681</f>
        <v>0</v>
      </c>
      <c r="T681" s="48">
        <v>0</v>
      </c>
      <c r="U681" s="48">
        <v>0</v>
      </c>
      <c r="V681" s="48">
        <v>0</v>
      </c>
      <c r="W681" s="46">
        <f>X681+Y681+Z681</f>
        <v>0</v>
      </c>
      <c r="X681" s="54">
        <v>0</v>
      </c>
      <c r="Y681" s="54">
        <v>0</v>
      </c>
      <c r="Z681" s="54">
        <v>0</v>
      </c>
      <c r="AA681" s="29">
        <f t="shared" si="154"/>
        <v>0</v>
      </c>
      <c r="AB681" s="48">
        <f t="shared" si="155"/>
        <v>0</v>
      </c>
      <c r="AC681" s="49">
        <f t="shared" si="155"/>
        <v>0</v>
      </c>
      <c r="AD681" s="50">
        <f t="shared" si="155"/>
        <v>0</v>
      </c>
      <c r="AE681" s="46">
        <f t="shared" si="152"/>
        <v>0</v>
      </c>
      <c r="AF681" s="54"/>
      <c r="AG681" s="46"/>
      <c r="AH681" s="55"/>
      <c r="AI681" s="46"/>
      <c r="AJ681" s="46"/>
      <c r="AM681" s="35"/>
      <c r="AN681" s="35"/>
      <c r="AO681" s="12"/>
      <c r="AQ681" s="9"/>
    </row>
    <row r="682" spans="1:43" ht="19.899999999999999" customHeight="1" x14ac:dyDescent="0.2">
      <c r="A682" s="40"/>
      <c r="B682" s="98" t="s">
        <v>41</v>
      </c>
      <c r="C682" s="48">
        <v>0</v>
      </c>
      <c r="D682" s="48">
        <f>C682</f>
        <v>0</v>
      </c>
      <c r="E682" s="48">
        <v>0</v>
      </c>
      <c r="F682" s="48">
        <v>0</v>
      </c>
      <c r="G682" s="49">
        <f t="shared" si="149"/>
        <v>0</v>
      </c>
      <c r="H682" s="48"/>
      <c r="I682" s="48"/>
      <c r="J682" s="48"/>
      <c r="K682" s="49"/>
      <c r="L682" s="48"/>
      <c r="M682" s="48"/>
      <c r="N682" s="48"/>
      <c r="O682" s="49">
        <f t="shared" si="150"/>
        <v>0</v>
      </c>
      <c r="P682" s="48">
        <v>0</v>
      </c>
      <c r="Q682" s="48">
        <v>0</v>
      </c>
      <c r="R682" s="48">
        <v>0</v>
      </c>
      <c r="S682" s="49">
        <v>0</v>
      </c>
      <c r="T682" s="48"/>
      <c r="U682" s="48"/>
      <c r="V682" s="48"/>
      <c r="W682" s="49">
        <v>0</v>
      </c>
      <c r="X682" s="48"/>
      <c r="Y682" s="48"/>
      <c r="Z682" s="48"/>
      <c r="AA682" s="29">
        <f t="shared" si="154"/>
        <v>0</v>
      </c>
      <c r="AB682" s="48">
        <f t="shared" si="155"/>
        <v>0</v>
      </c>
      <c r="AC682" s="49">
        <f t="shared" si="155"/>
        <v>0</v>
      </c>
      <c r="AD682" s="50">
        <f t="shared" si="155"/>
        <v>0</v>
      </c>
      <c r="AE682" s="49">
        <f t="shared" si="152"/>
        <v>0</v>
      </c>
      <c r="AF682" s="48"/>
      <c r="AG682" s="49"/>
      <c r="AH682" s="50"/>
      <c r="AI682" s="49"/>
      <c r="AJ682" s="49"/>
      <c r="AM682" s="35"/>
      <c r="AN682" s="35"/>
      <c r="AO682" s="12"/>
      <c r="AQ682" s="9"/>
    </row>
    <row r="683" spans="1:43" ht="19.899999999999999" customHeight="1" x14ac:dyDescent="0.2">
      <c r="A683" s="40"/>
      <c r="B683" s="98" t="s">
        <v>42</v>
      </c>
      <c r="C683" s="48">
        <v>31921.065132</v>
      </c>
      <c r="D683" s="48"/>
      <c r="E683" s="48">
        <v>0</v>
      </c>
      <c r="F683" s="48">
        <v>0</v>
      </c>
      <c r="G683" s="49">
        <f t="shared" si="149"/>
        <v>0</v>
      </c>
      <c r="H683" s="48"/>
      <c r="I683" s="48"/>
      <c r="J683" s="48"/>
      <c r="K683" s="49"/>
      <c r="L683" s="48"/>
      <c r="M683" s="48"/>
      <c r="N683" s="48"/>
      <c r="O683" s="49">
        <f t="shared" si="150"/>
        <v>29229.231000120006</v>
      </c>
      <c r="P683" s="48">
        <v>0</v>
      </c>
      <c r="Q683" s="48">
        <v>29200.001800120004</v>
      </c>
      <c r="R683" s="48">
        <v>29.229199999999999</v>
      </c>
      <c r="S683" s="49">
        <v>0</v>
      </c>
      <c r="T683" s="48"/>
      <c r="U683" s="48"/>
      <c r="V683" s="48"/>
      <c r="W683" s="49">
        <v>0</v>
      </c>
      <c r="X683" s="48"/>
      <c r="Y683" s="48"/>
      <c r="Z683" s="48"/>
      <c r="AA683" s="29">
        <f t="shared" si="154"/>
        <v>0</v>
      </c>
      <c r="AB683" s="48">
        <f t="shared" si="155"/>
        <v>0</v>
      </c>
      <c r="AC683" s="49">
        <f t="shared" si="155"/>
        <v>0</v>
      </c>
      <c r="AD683" s="50">
        <f t="shared" si="155"/>
        <v>0</v>
      </c>
      <c r="AE683" s="49">
        <f t="shared" si="152"/>
        <v>0</v>
      </c>
      <c r="AF683" s="48"/>
      <c r="AG683" s="49"/>
      <c r="AH683" s="50"/>
      <c r="AI683" s="49"/>
      <c r="AJ683" s="49"/>
      <c r="AM683" s="35"/>
      <c r="AN683" s="35"/>
      <c r="AO683" s="12"/>
      <c r="AQ683" s="9"/>
    </row>
    <row r="684" spans="1:43" ht="19.899999999999999" customHeight="1" x14ac:dyDescent="0.2">
      <c r="A684" s="40"/>
      <c r="B684" s="98" t="s">
        <v>43</v>
      </c>
      <c r="C684" s="48">
        <v>351.28</v>
      </c>
      <c r="D684" s="48"/>
      <c r="E684" s="48">
        <v>0</v>
      </c>
      <c r="F684" s="48">
        <v>0</v>
      </c>
      <c r="G684" s="49">
        <f t="shared" si="149"/>
        <v>0</v>
      </c>
      <c r="H684" s="48"/>
      <c r="I684" s="48"/>
      <c r="J684" s="48"/>
      <c r="K684" s="49"/>
      <c r="L684" s="48"/>
      <c r="M684" s="48"/>
      <c r="N684" s="48"/>
      <c r="O684" s="49">
        <f t="shared" si="150"/>
        <v>351.28000000000003</v>
      </c>
      <c r="P684" s="48">
        <v>0</v>
      </c>
      <c r="Q684" s="48">
        <v>350.92871000000002</v>
      </c>
      <c r="R684" s="48">
        <v>0.35128999999999999</v>
      </c>
      <c r="S684" s="49">
        <v>0</v>
      </c>
      <c r="T684" s="48"/>
      <c r="U684" s="48"/>
      <c r="V684" s="48"/>
      <c r="W684" s="49">
        <v>0</v>
      </c>
      <c r="X684" s="48"/>
      <c r="Y684" s="48"/>
      <c r="Z684" s="48"/>
      <c r="AA684" s="29">
        <f t="shared" si="154"/>
        <v>0</v>
      </c>
      <c r="AB684" s="48">
        <f t="shared" si="155"/>
        <v>0</v>
      </c>
      <c r="AC684" s="49">
        <f t="shared" si="155"/>
        <v>0</v>
      </c>
      <c r="AD684" s="50">
        <f t="shared" si="155"/>
        <v>0</v>
      </c>
      <c r="AE684" s="49">
        <f t="shared" si="152"/>
        <v>0</v>
      </c>
      <c r="AF684" s="48"/>
      <c r="AG684" s="49"/>
      <c r="AH684" s="50"/>
      <c r="AI684" s="49"/>
      <c r="AJ684" s="49"/>
      <c r="AM684" s="35"/>
      <c r="AN684" s="35"/>
      <c r="AO684" s="12"/>
      <c r="AQ684" s="9"/>
    </row>
    <row r="685" spans="1:43" ht="19.899999999999999" customHeight="1" x14ac:dyDescent="0.2">
      <c r="A685" s="40"/>
      <c r="B685" s="98" t="s">
        <v>44</v>
      </c>
      <c r="C685" s="48">
        <v>1595.2420000000002</v>
      </c>
      <c r="D685" s="48"/>
      <c r="E685" s="48">
        <v>0</v>
      </c>
      <c r="F685" s="48">
        <v>0</v>
      </c>
      <c r="G685" s="49">
        <f t="shared" si="149"/>
        <v>0</v>
      </c>
      <c r="H685" s="48"/>
      <c r="I685" s="48"/>
      <c r="J685" s="48"/>
      <c r="K685" s="49"/>
      <c r="L685" s="48"/>
      <c r="M685" s="48"/>
      <c r="N685" s="48"/>
      <c r="O685" s="49">
        <f t="shared" si="150"/>
        <v>1450.5199998799974</v>
      </c>
      <c r="P685" s="48">
        <v>0</v>
      </c>
      <c r="Q685" s="48">
        <v>1449.0694898799975</v>
      </c>
      <c r="R685" s="48">
        <v>1.45051</v>
      </c>
      <c r="S685" s="49">
        <f>T685+U685+V685</f>
        <v>0</v>
      </c>
      <c r="T685" s="48">
        <f>T681-SUM(T682:T684)</f>
        <v>0</v>
      </c>
      <c r="U685" s="48">
        <f>U681-SUM(U682:U684)</f>
        <v>0</v>
      </c>
      <c r="V685" s="48">
        <f>V681-SUM(V682:V684)</f>
        <v>0</v>
      </c>
      <c r="W685" s="49">
        <f>X685+Y685+Z685</f>
        <v>0</v>
      </c>
      <c r="X685" s="48">
        <f>X681-SUM(X682:X684)</f>
        <v>0</v>
      </c>
      <c r="Y685" s="48">
        <f>Y681-SUM(Y682:Y684)</f>
        <v>0</v>
      </c>
      <c r="Z685" s="48">
        <f>Z681-SUM(Z682:Z684)</f>
        <v>0</v>
      </c>
      <c r="AA685" s="29">
        <f t="shared" si="154"/>
        <v>0</v>
      </c>
      <c r="AB685" s="48">
        <f t="shared" si="155"/>
        <v>0</v>
      </c>
      <c r="AC685" s="49">
        <f t="shared" si="155"/>
        <v>0</v>
      </c>
      <c r="AD685" s="50">
        <f t="shared" si="155"/>
        <v>0</v>
      </c>
      <c r="AE685" s="49">
        <f t="shared" si="152"/>
        <v>0</v>
      </c>
      <c r="AF685" s="48"/>
      <c r="AG685" s="49"/>
      <c r="AH685" s="50"/>
      <c r="AI685" s="49"/>
      <c r="AJ685" s="49"/>
      <c r="AM685" s="35"/>
      <c r="AN685" s="35"/>
      <c r="AO685" s="12"/>
      <c r="AQ685" s="9"/>
    </row>
    <row r="686" spans="1:43" ht="77.45" customHeight="1" x14ac:dyDescent="0.2">
      <c r="A686" s="40">
        <v>122</v>
      </c>
      <c r="B686" s="62" t="s">
        <v>206</v>
      </c>
      <c r="C686" s="42">
        <v>35908.853909999998</v>
      </c>
      <c r="D686" s="42">
        <f>SUM(D687:D690)</f>
        <v>1337.8164399999998</v>
      </c>
      <c r="E686" s="42">
        <v>0</v>
      </c>
      <c r="F686" s="42">
        <v>0</v>
      </c>
      <c r="G686" s="46">
        <f t="shared" si="149"/>
        <v>0</v>
      </c>
      <c r="H686" s="54"/>
      <c r="I686" s="54"/>
      <c r="J686" s="54"/>
      <c r="K686" s="46">
        <f>L686+M686+N686</f>
        <v>0</v>
      </c>
      <c r="L686" s="54"/>
      <c r="M686" s="54"/>
      <c r="N686" s="54"/>
      <c r="O686" s="46">
        <f t="shared" si="150"/>
        <v>37223.341</v>
      </c>
      <c r="P686" s="54">
        <v>0</v>
      </c>
      <c r="Q686" s="48">
        <v>37000</v>
      </c>
      <c r="R686" s="48">
        <v>223.34100000000001</v>
      </c>
      <c r="S686" s="49">
        <f>T686+U686+V686</f>
        <v>3583.9186900000004</v>
      </c>
      <c r="T686" s="48">
        <v>0</v>
      </c>
      <c r="U686" s="48">
        <v>3562.4151700000002</v>
      </c>
      <c r="V686" s="48">
        <v>21.503520000000002</v>
      </c>
      <c r="W686" s="46">
        <f>X686+Y686+Z686</f>
        <v>3583.9186899999995</v>
      </c>
      <c r="X686" s="54">
        <v>0</v>
      </c>
      <c r="Y686" s="54">
        <v>3562.4151699999993</v>
      </c>
      <c r="Z686" s="54">
        <v>21.503520000000002</v>
      </c>
      <c r="AA686" s="29">
        <f t="shared" si="154"/>
        <v>0</v>
      </c>
      <c r="AB686" s="48">
        <f t="shared" si="155"/>
        <v>0</v>
      </c>
      <c r="AC686" s="49">
        <f t="shared" si="155"/>
        <v>0</v>
      </c>
      <c r="AD686" s="50">
        <f t="shared" si="155"/>
        <v>0</v>
      </c>
      <c r="AE686" s="46">
        <f t="shared" si="152"/>
        <v>0</v>
      </c>
      <c r="AF686" s="54">
        <f>SUM(AF687:AF690)</f>
        <v>0</v>
      </c>
      <c r="AG686" s="54">
        <f>SUM(AG687:AG690)</f>
        <v>0</v>
      </c>
      <c r="AH686" s="54">
        <f>SUM(AH687:AH690)</f>
        <v>0</v>
      </c>
      <c r="AI686" s="46"/>
      <c r="AJ686" s="46"/>
      <c r="AM686" s="35"/>
      <c r="AN686" s="35"/>
      <c r="AO686" s="12"/>
      <c r="AQ686" s="9"/>
    </row>
    <row r="687" spans="1:43" ht="19.899999999999999" customHeight="1" x14ac:dyDescent="0.2">
      <c r="A687" s="40"/>
      <c r="B687" s="98" t="s">
        <v>41</v>
      </c>
      <c r="C687" s="48">
        <v>1282.0264399999999</v>
      </c>
      <c r="D687" s="48">
        <f>C687</f>
        <v>1282.0264399999999</v>
      </c>
      <c r="E687" s="48">
        <v>0</v>
      </c>
      <c r="F687" s="48">
        <v>0</v>
      </c>
      <c r="G687" s="49">
        <f t="shared" si="149"/>
        <v>0</v>
      </c>
      <c r="H687" s="48"/>
      <c r="I687" s="48"/>
      <c r="J687" s="48"/>
      <c r="K687" s="49"/>
      <c r="L687" s="48"/>
      <c r="M687" s="48"/>
      <c r="N687" s="48"/>
      <c r="O687" s="49">
        <f t="shared" si="150"/>
        <v>1282.0264399999999</v>
      </c>
      <c r="P687" s="48">
        <v>0</v>
      </c>
      <c r="Q687" s="48">
        <v>1274.33428136</v>
      </c>
      <c r="R687" s="48">
        <v>7.6921586399999997</v>
      </c>
      <c r="S687" s="49">
        <v>1282.0264400000001</v>
      </c>
      <c r="T687" s="48"/>
      <c r="U687" s="48">
        <v>1274.3342700000001</v>
      </c>
      <c r="V687" s="48">
        <v>7.69217</v>
      </c>
      <c r="W687" s="49">
        <v>1282.0264399999999</v>
      </c>
      <c r="X687" s="48"/>
      <c r="Y687" s="48">
        <v>1274.3342700000001</v>
      </c>
      <c r="Z687" s="48">
        <v>7.69217</v>
      </c>
      <c r="AA687" s="29">
        <f t="shared" si="154"/>
        <v>0</v>
      </c>
      <c r="AB687" s="48">
        <f t="shared" si="155"/>
        <v>0</v>
      </c>
      <c r="AC687" s="49">
        <f t="shared" si="155"/>
        <v>0</v>
      </c>
      <c r="AD687" s="50">
        <f t="shared" si="155"/>
        <v>0</v>
      </c>
      <c r="AE687" s="49">
        <f t="shared" si="152"/>
        <v>0</v>
      </c>
      <c r="AF687" s="48"/>
      <c r="AG687" s="49"/>
      <c r="AH687" s="50"/>
      <c r="AI687" s="49"/>
      <c r="AJ687" s="49"/>
      <c r="AM687" s="35"/>
      <c r="AN687" s="35"/>
      <c r="AO687" s="12"/>
      <c r="AQ687" s="9"/>
    </row>
    <row r="688" spans="1:43" ht="19.899999999999999" customHeight="1" x14ac:dyDescent="0.2">
      <c r="A688" s="40"/>
      <c r="B688" s="98" t="s">
        <v>42</v>
      </c>
      <c r="C688" s="48">
        <v>32677.791389999999</v>
      </c>
      <c r="D688" s="48"/>
      <c r="E688" s="48">
        <v>0</v>
      </c>
      <c r="F688" s="48">
        <v>0</v>
      </c>
      <c r="G688" s="49">
        <f t="shared" si="149"/>
        <v>0</v>
      </c>
      <c r="H688" s="48"/>
      <c r="I688" s="48"/>
      <c r="J688" s="48"/>
      <c r="K688" s="49"/>
      <c r="L688" s="48"/>
      <c r="M688" s="48"/>
      <c r="N688" s="48"/>
      <c r="O688" s="49">
        <f t="shared" si="150"/>
        <v>32677.791390000002</v>
      </c>
      <c r="P688" s="48">
        <v>0</v>
      </c>
      <c r="Q688" s="48">
        <v>32481.724641660003</v>
      </c>
      <c r="R688" s="48">
        <v>196.06674833999995</v>
      </c>
      <c r="S688" s="49">
        <v>2264.8391700000002</v>
      </c>
      <c r="T688" s="48"/>
      <c r="U688" s="48">
        <v>2251.2501400000001</v>
      </c>
      <c r="V688" s="48">
        <v>13.589029999999999</v>
      </c>
      <c r="W688" s="49">
        <v>2264.8391700000002</v>
      </c>
      <c r="X688" s="48"/>
      <c r="Y688" s="48">
        <v>2251.2501400000001</v>
      </c>
      <c r="Z688" s="48">
        <v>13.589029999999999</v>
      </c>
      <c r="AA688" s="29">
        <f t="shared" si="154"/>
        <v>0</v>
      </c>
      <c r="AB688" s="48">
        <f t="shared" si="155"/>
        <v>0</v>
      </c>
      <c r="AC688" s="49">
        <f t="shared" si="155"/>
        <v>0</v>
      </c>
      <c r="AD688" s="50">
        <f t="shared" si="155"/>
        <v>0</v>
      </c>
      <c r="AE688" s="49">
        <f t="shared" si="152"/>
        <v>0</v>
      </c>
      <c r="AF688" s="48"/>
      <c r="AG688" s="49"/>
      <c r="AH688" s="50"/>
      <c r="AI688" s="49"/>
      <c r="AJ688" s="49"/>
      <c r="AM688" s="35"/>
      <c r="AN688" s="35"/>
      <c r="AO688" s="12"/>
      <c r="AQ688" s="9"/>
    </row>
    <row r="689" spans="1:43" ht="19.899999999999999" customHeight="1" x14ac:dyDescent="0.2">
      <c r="A689" s="40"/>
      <c r="B689" s="98" t="s">
        <v>43</v>
      </c>
      <c r="C689" s="48">
        <v>1111.992</v>
      </c>
      <c r="D689" s="48"/>
      <c r="E689" s="48">
        <v>0</v>
      </c>
      <c r="F689" s="48">
        <v>0</v>
      </c>
      <c r="G689" s="49">
        <f t="shared" si="149"/>
        <v>0</v>
      </c>
      <c r="H689" s="48"/>
      <c r="I689" s="48"/>
      <c r="J689" s="48"/>
      <c r="K689" s="49"/>
      <c r="L689" s="48"/>
      <c r="M689" s="48"/>
      <c r="N689" s="48"/>
      <c r="O689" s="49">
        <f t="shared" si="150"/>
        <v>1111.992</v>
      </c>
      <c r="P689" s="48">
        <v>0</v>
      </c>
      <c r="Q689" s="48">
        <v>1105.32005</v>
      </c>
      <c r="R689" s="48">
        <v>6.6719500000000007</v>
      </c>
      <c r="S689" s="49">
        <v>0</v>
      </c>
      <c r="T689" s="48"/>
      <c r="U689" s="48"/>
      <c r="V689" s="48"/>
      <c r="W689" s="49">
        <v>0</v>
      </c>
      <c r="X689" s="48"/>
      <c r="Y689" s="48"/>
      <c r="Z689" s="48"/>
      <c r="AA689" s="29">
        <f t="shared" si="154"/>
        <v>0</v>
      </c>
      <c r="AB689" s="48">
        <f t="shared" si="155"/>
        <v>0</v>
      </c>
      <c r="AC689" s="49">
        <f t="shared" si="155"/>
        <v>0</v>
      </c>
      <c r="AD689" s="50">
        <f t="shared" si="155"/>
        <v>0</v>
      </c>
      <c r="AE689" s="49">
        <f t="shared" si="152"/>
        <v>0</v>
      </c>
      <c r="AF689" s="48"/>
      <c r="AG689" s="49"/>
      <c r="AH689" s="50"/>
      <c r="AI689" s="49"/>
      <c r="AJ689" s="49"/>
      <c r="AM689" s="35"/>
      <c r="AN689" s="35"/>
      <c r="AO689" s="12"/>
      <c r="AQ689" s="9"/>
    </row>
    <row r="690" spans="1:43" ht="19.899999999999999" customHeight="1" x14ac:dyDescent="0.2">
      <c r="A690" s="40"/>
      <c r="B690" s="98" t="s">
        <v>44</v>
      </c>
      <c r="C690" s="48">
        <v>837.04408000000012</v>
      </c>
      <c r="D690" s="48">
        <v>55.79</v>
      </c>
      <c r="E690" s="48">
        <v>0</v>
      </c>
      <c r="F690" s="48">
        <v>0</v>
      </c>
      <c r="G690" s="49">
        <f t="shared" si="149"/>
        <v>0</v>
      </c>
      <c r="H690" s="48"/>
      <c r="I690" s="48"/>
      <c r="J690" s="48"/>
      <c r="K690" s="49"/>
      <c r="L690" s="48"/>
      <c r="M690" s="48"/>
      <c r="N690" s="48"/>
      <c r="O690" s="49">
        <f t="shared" si="150"/>
        <v>2151.5311700000084</v>
      </c>
      <c r="P690" s="48">
        <v>0</v>
      </c>
      <c r="Q690" s="48">
        <v>2138.6210269800085</v>
      </c>
      <c r="R690" s="48">
        <v>12.910143020000076</v>
      </c>
      <c r="S690" s="49">
        <f>T690+U690+V690</f>
        <v>37.053079999999831</v>
      </c>
      <c r="T690" s="48">
        <f>T686-SUM(T687:T689)</f>
        <v>0</v>
      </c>
      <c r="U690" s="48">
        <f>U686-SUM(U687:U689)</f>
        <v>36.830759999999827</v>
      </c>
      <c r="V690" s="48">
        <f>V686-SUM(V687:V689)</f>
        <v>0.2223200000000034</v>
      </c>
      <c r="W690" s="49">
        <f>X690+Y690+Z690</f>
        <v>37.053079999998921</v>
      </c>
      <c r="X690" s="48">
        <f>X686-SUM(X687:X689)</f>
        <v>0</v>
      </c>
      <c r="Y690" s="48">
        <f>Y686-SUM(Y687:Y689)</f>
        <v>36.830759999998918</v>
      </c>
      <c r="Z690" s="48">
        <f>Z686-SUM(Z687:Z689)</f>
        <v>0.2223200000000034</v>
      </c>
      <c r="AA690" s="29">
        <f t="shared" si="154"/>
        <v>-9.0949470177292824E-13</v>
      </c>
      <c r="AB690" s="48">
        <f t="shared" si="155"/>
        <v>0</v>
      </c>
      <c r="AC690" s="49">
        <f t="shared" si="155"/>
        <v>-9.0949470177292824E-13</v>
      </c>
      <c r="AD690" s="50">
        <f t="shared" si="155"/>
        <v>0</v>
      </c>
      <c r="AE690" s="49">
        <f t="shared" si="152"/>
        <v>0</v>
      </c>
      <c r="AF690" s="48"/>
      <c r="AG690" s="49"/>
      <c r="AH690" s="50"/>
      <c r="AI690" s="49"/>
      <c r="AJ690" s="49"/>
      <c r="AM690" s="35"/>
      <c r="AN690" s="35"/>
      <c r="AO690" s="12"/>
      <c r="AQ690" s="9"/>
    </row>
    <row r="691" spans="1:43" ht="68.45" customHeight="1" x14ac:dyDescent="0.2">
      <c r="A691" s="40">
        <v>123</v>
      </c>
      <c r="B691" s="62" t="s">
        <v>207</v>
      </c>
      <c r="C691" s="42">
        <v>836655.38199999998</v>
      </c>
      <c r="D691" s="42">
        <f>SUM(D692:D695)</f>
        <v>5749.5739999999996</v>
      </c>
      <c r="E691" s="42">
        <v>5749.5739999999996</v>
      </c>
      <c r="F691" s="42">
        <v>5749.5739999999996</v>
      </c>
      <c r="G691" s="46">
        <f t="shared" si="149"/>
        <v>0</v>
      </c>
      <c r="H691" s="54"/>
      <c r="I691" s="54"/>
      <c r="J691" s="54"/>
      <c r="K691" s="46">
        <f>L691+M691+N691</f>
        <v>0</v>
      </c>
      <c r="L691" s="54"/>
      <c r="M691" s="54"/>
      <c r="N691" s="54"/>
      <c r="O691" s="46">
        <f t="shared" si="150"/>
        <v>58565.153999999995</v>
      </c>
      <c r="P691" s="54">
        <v>0</v>
      </c>
      <c r="Q691" s="48">
        <v>40000</v>
      </c>
      <c r="R691" s="48">
        <v>18565.153999999999</v>
      </c>
      <c r="S691" s="49">
        <f>T691+U691+V691</f>
        <v>0</v>
      </c>
      <c r="T691" s="48">
        <v>0</v>
      </c>
      <c r="U691" s="48">
        <v>0</v>
      </c>
      <c r="V691" s="48">
        <v>0</v>
      </c>
      <c r="W691" s="46">
        <f>X691+Y691+Z691</f>
        <v>0</v>
      </c>
      <c r="X691" s="54">
        <v>0</v>
      </c>
      <c r="Y691" s="54">
        <v>0</v>
      </c>
      <c r="Z691" s="54">
        <v>0</v>
      </c>
      <c r="AA691" s="29">
        <f t="shared" si="154"/>
        <v>0</v>
      </c>
      <c r="AB691" s="48">
        <f t="shared" si="155"/>
        <v>0</v>
      </c>
      <c r="AC691" s="49">
        <f t="shared" si="155"/>
        <v>0</v>
      </c>
      <c r="AD691" s="50">
        <f t="shared" si="155"/>
        <v>0</v>
      </c>
      <c r="AE691" s="46">
        <f t="shared" si="152"/>
        <v>0</v>
      </c>
      <c r="AF691" s="54"/>
      <c r="AG691" s="46"/>
      <c r="AH691" s="55"/>
      <c r="AI691" s="46"/>
      <c r="AJ691" s="46"/>
      <c r="AM691" s="35"/>
      <c r="AN691" s="35"/>
      <c r="AO691" s="12"/>
      <c r="AQ691" s="9"/>
    </row>
    <row r="692" spans="1:43" ht="19.899999999999999" customHeight="1" x14ac:dyDescent="0.2">
      <c r="A692" s="40"/>
      <c r="B692" s="98" t="s">
        <v>41</v>
      </c>
      <c r="C692" s="48">
        <v>5749.5739999999996</v>
      </c>
      <c r="D692" s="48">
        <f>C692</f>
        <v>5749.5739999999996</v>
      </c>
      <c r="E692" s="48">
        <v>5749.5739999999996</v>
      </c>
      <c r="F692" s="48">
        <v>5749.5739999999996</v>
      </c>
      <c r="G692" s="49">
        <f t="shared" si="149"/>
        <v>0</v>
      </c>
      <c r="H692" s="48"/>
      <c r="I692" s="48"/>
      <c r="J692" s="48"/>
      <c r="K692" s="49"/>
      <c r="L692" s="48"/>
      <c r="M692" s="48"/>
      <c r="N692" s="48"/>
      <c r="O692" s="49">
        <f t="shared" si="150"/>
        <v>0</v>
      </c>
      <c r="P692" s="48">
        <v>0</v>
      </c>
      <c r="Q692" s="48">
        <v>0</v>
      </c>
      <c r="R692" s="48">
        <v>0</v>
      </c>
      <c r="S692" s="49">
        <v>0</v>
      </c>
      <c r="T692" s="48"/>
      <c r="U692" s="48"/>
      <c r="V692" s="48"/>
      <c r="W692" s="49">
        <v>0</v>
      </c>
      <c r="X692" s="48"/>
      <c r="Y692" s="48"/>
      <c r="Z692" s="48"/>
      <c r="AA692" s="29">
        <f t="shared" si="154"/>
        <v>0</v>
      </c>
      <c r="AB692" s="48">
        <f t="shared" si="155"/>
        <v>0</v>
      </c>
      <c r="AC692" s="49">
        <f t="shared" si="155"/>
        <v>0</v>
      </c>
      <c r="AD692" s="50">
        <f t="shared" si="155"/>
        <v>0</v>
      </c>
      <c r="AE692" s="49">
        <f t="shared" si="152"/>
        <v>0</v>
      </c>
      <c r="AF692" s="48"/>
      <c r="AG692" s="49"/>
      <c r="AH692" s="50"/>
      <c r="AI692" s="49"/>
      <c r="AJ692" s="49"/>
      <c r="AM692" s="35"/>
      <c r="AN692" s="35"/>
      <c r="AO692" s="12"/>
      <c r="AQ692" s="9"/>
    </row>
    <row r="693" spans="1:43" ht="19.899999999999999" customHeight="1" x14ac:dyDescent="0.2">
      <c r="A693" s="40"/>
      <c r="B693" s="98" t="s">
        <v>42</v>
      </c>
      <c r="C693" s="48">
        <v>694065.228</v>
      </c>
      <c r="D693" s="48"/>
      <c r="E693" s="48">
        <v>0</v>
      </c>
      <c r="F693" s="48">
        <v>0</v>
      </c>
      <c r="G693" s="49">
        <f t="shared" si="149"/>
        <v>0</v>
      </c>
      <c r="H693" s="48"/>
      <c r="I693" s="48"/>
      <c r="J693" s="48"/>
      <c r="K693" s="49"/>
      <c r="L693" s="48"/>
      <c r="M693" s="48"/>
      <c r="N693" s="48"/>
      <c r="O693" s="49">
        <f t="shared" si="150"/>
        <v>52712.970376451223</v>
      </c>
      <c r="P693" s="48">
        <v>0</v>
      </c>
      <c r="Q693" s="48">
        <v>36002.958566451227</v>
      </c>
      <c r="R693" s="48">
        <v>16710.01181</v>
      </c>
      <c r="S693" s="49">
        <v>0</v>
      </c>
      <c r="T693" s="48"/>
      <c r="U693" s="48"/>
      <c r="V693" s="48"/>
      <c r="W693" s="49">
        <v>0</v>
      </c>
      <c r="X693" s="48"/>
      <c r="Y693" s="48"/>
      <c r="Z693" s="48"/>
      <c r="AA693" s="29">
        <f t="shared" si="154"/>
        <v>0</v>
      </c>
      <c r="AB693" s="48">
        <f t="shared" si="155"/>
        <v>0</v>
      </c>
      <c r="AC693" s="49">
        <f t="shared" si="155"/>
        <v>0</v>
      </c>
      <c r="AD693" s="50">
        <f t="shared" si="155"/>
        <v>0</v>
      </c>
      <c r="AE693" s="49">
        <f t="shared" si="152"/>
        <v>0</v>
      </c>
      <c r="AF693" s="48"/>
      <c r="AG693" s="49"/>
      <c r="AH693" s="50"/>
      <c r="AI693" s="49"/>
      <c r="AJ693" s="49"/>
      <c r="AM693" s="35"/>
      <c r="AN693" s="35"/>
      <c r="AO693" s="12"/>
      <c r="AQ693" s="9"/>
    </row>
    <row r="694" spans="1:43" ht="19.899999999999999" customHeight="1" x14ac:dyDescent="0.2">
      <c r="A694" s="40"/>
      <c r="B694" s="98" t="s">
        <v>43</v>
      </c>
      <c r="C694" s="48">
        <v>91326.551000000007</v>
      </c>
      <c r="D694" s="48"/>
      <c r="E694" s="48">
        <v>0</v>
      </c>
      <c r="F694" s="48">
        <v>0</v>
      </c>
      <c r="G694" s="49">
        <f t="shared" si="149"/>
        <v>0</v>
      </c>
      <c r="H694" s="48"/>
      <c r="I694" s="48"/>
      <c r="J694" s="48"/>
      <c r="K694" s="49"/>
      <c r="L694" s="48"/>
      <c r="M694" s="48"/>
      <c r="N694" s="48"/>
      <c r="O694" s="49">
        <f t="shared" si="150"/>
        <v>0</v>
      </c>
      <c r="P694" s="48">
        <v>0</v>
      </c>
      <c r="Q694" s="48">
        <v>0</v>
      </c>
      <c r="R694" s="48">
        <v>0</v>
      </c>
      <c r="S694" s="49">
        <v>0</v>
      </c>
      <c r="T694" s="48"/>
      <c r="U694" s="48"/>
      <c r="V694" s="48"/>
      <c r="W694" s="49">
        <v>0</v>
      </c>
      <c r="X694" s="48"/>
      <c r="Y694" s="48"/>
      <c r="Z694" s="48"/>
      <c r="AA694" s="29">
        <f t="shared" si="154"/>
        <v>0</v>
      </c>
      <c r="AB694" s="48">
        <f t="shared" si="155"/>
        <v>0</v>
      </c>
      <c r="AC694" s="49">
        <f t="shared" si="155"/>
        <v>0</v>
      </c>
      <c r="AD694" s="50">
        <f t="shared" si="155"/>
        <v>0</v>
      </c>
      <c r="AE694" s="49">
        <f t="shared" si="152"/>
        <v>0</v>
      </c>
      <c r="AF694" s="48"/>
      <c r="AG694" s="49"/>
      <c r="AH694" s="50"/>
      <c r="AI694" s="49"/>
      <c r="AJ694" s="49"/>
      <c r="AM694" s="35"/>
      <c r="AN694" s="35"/>
      <c r="AO694" s="12"/>
      <c r="AQ694" s="9"/>
    </row>
    <row r="695" spans="1:43" ht="19.899999999999999" customHeight="1" x14ac:dyDescent="0.2">
      <c r="A695" s="40"/>
      <c r="B695" s="98" t="s">
        <v>44</v>
      </c>
      <c r="C695" s="48">
        <v>45514.029000000002</v>
      </c>
      <c r="D695" s="48"/>
      <c r="E695" s="48">
        <v>0</v>
      </c>
      <c r="F695" s="48">
        <v>0</v>
      </c>
      <c r="G695" s="49">
        <f t="shared" si="149"/>
        <v>0</v>
      </c>
      <c r="H695" s="48"/>
      <c r="I695" s="48"/>
      <c r="J695" s="48"/>
      <c r="K695" s="49"/>
      <c r="L695" s="48"/>
      <c r="M695" s="48"/>
      <c r="N695" s="48"/>
      <c r="O695" s="49">
        <f t="shared" si="150"/>
        <v>5852.1836235487717</v>
      </c>
      <c r="P695" s="48">
        <v>0</v>
      </c>
      <c r="Q695" s="48">
        <v>3997.0414335487731</v>
      </c>
      <c r="R695" s="48">
        <v>1855.1421899999987</v>
      </c>
      <c r="S695" s="49">
        <f>T695+U695+V695</f>
        <v>0</v>
      </c>
      <c r="T695" s="48">
        <f>T691-SUM(T692:T694)</f>
        <v>0</v>
      </c>
      <c r="U695" s="48">
        <f>U691-SUM(U692:U694)</f>
        <v>0</v>
      </c>
      <c r="V695" s="48">
        <f>V691-SUM(V692:V694)</f>
        <v>0</v>
      </c>
      <c r="W695" s="49">
        <f>X695+Y695+Z695</f>
        <v>0</v>
      </c>
      <c r="X695" s="48">
        <f>X691-SUM(X692:X694)</f>
        <v>0</v>
      </c>
      <c r="Y695" s="48">
        <f>Y691-SUM(Y692:Y694)</f>
        <v>0</v>
      </c>
      <c r="Z695" s="48">
        <f>Z691-SUM(Z692:Z694)</f>
        <v>0</v>
      </c>
      <c r="AA695" s="29">
        <f t="shared" si="154"/>
        <v>0</v>
      </c>
      <c r="AB695" s="48">
        <f t="shared" si="155"/>
        <v>0</v>
      </c>
      <c r="AC695" s="49">
        <f t="shared" si="155"/>
        <v>0</v>
      </c>
      <c r="AD695" s="50">
        <f t="shared" si="155"/>
        <v>0</v>
      </c>
      <c r="AE695" s="49">
        <f t="shared" si="152"/>
        <v>0</v>
      </c>
      <c r="AF695" s="48"/>
      <c r="AG695" s="49"/>
      <c r="AH695" s="50"/>
      <c r="AI695" s="49"/>
      <c r="AJ695" s="49"/>
      <c r="AM695" s="35"/>
      <c r="AN695" s="35"/>
      <c r="AO695" s="12"/>
      <c r="AQ695" s="9"/>
    </row>
    <row r="696" spans="1:43" ht="73.150000000000006" customHeight="1" x14ac:dyDescent="0.2">
      <c r="A696" s="40">
        <v>124</v>
      </c>
      <c r="B696" s="62" t="s">
        <v>208</v>
      </c>
      <c r="C696" s="42">
        <v>5748.0409099999997</v>
      </c>
      <c r="D696" s="42">
        <f>SUM(D697:D700)</f>
        <v>5748.0409099999997</v>
      </c>
      <c r="E696" s="42">
        <v>0</v>
      </c>
      <c r="F696" s="42">
        <v>0</v>
      </c>
      <c r="G696" s="46">
        <f t="shared" si="149"/>
        <v>0</v>
      </c>
      <c r="H696" s="54"/>
      <c r="I696" s="54"/>
      <c r="J696" s="54"/>
      <c r="K696" s="46">
        <f>L696+M696+N696</f>
        <v>0</v>
      </c>
      <c r="L696" s="54"/>
      <c r="M696" s="54"/>
      <c r="N696" s="54"/>
      <c r="O696" s="46">
        <f t="shared" si="150"/>
        <v>7014.0290000000005</v>
      </c>
      <c r="P696" s="54">
        <v>0</v>
      </c>
      <c r="Q696" s="48">
        <v>7000</v>
      </c>
      <c r="R696" s="48">
        <v>14.029</v>
      </c>
      <c r="S696" s="49">
        <f>T696+U696+V696</f>
        <v>0</v>
      </c>
      <c r="T696" s="48">
        <v>0</v>
      </c>
      <c r="U696" s="48">
        <v>0</v>
      </c>
      <c r="V696" s="48">
        <v>0</v>
      </c>
      <c r="W696" s="46">
        <f>X696+Y696+Z696</f>
        <v>0</v>
      </c>
      <c r="X696" s="54">
        <v>0</v>
      </c>
      <c r="Y696" s="54">
        <v>0</v>
      </c>
      <c r="Z696" s="54">
        <v>0</v>
      </c>
      <c r="AA696" s="29">
        <f t="shared" si="154"/>
        <v>0</v>
      </c>
      <c r="AB696" s="48">
        <f t="shared" si="155"/>
        <v>0</v>
      </c>
      <c r="AC696" s="49">
        <f t="shared" si="155"/>
        <v>0</v>
      </c>
      <c r="AD696" s="50">
        <f t="shared" si="155"/>
        <v>0</v>
      </c>
      <c r="AE696" s="46">
        <f t="shared" si="152"/>
        <v>0</v>
      </c>
      <c r="AF696" s="54"/>
      <c r="AG696" s="46"/>
      <c r="AH696" s="55"/>
      <c r="AI696" s="46"/>
      <c r="AJ696" s="46"/>
      <c r="AM696" s="35"/>
      <c r="AN696" s="35"/>
      <c r="AO696" s="12"/>
      <c r="AQ696" s="9"/>
    </row>
    <row r="697" spans="1:43" ht="19.899999999999999" customHeight="1" x14ac:dyDescent="0.2">
      <c r="A697" s="40"/>
      <c r="B697" s="98" t="s">
        <v>41</v>
      </c>
      <c r="C697" s="48">
        <v>5499</v>
      </c>
      <c r="D697" s="48">
        <f>C697</f>
        <v>5499</v>
      </c>
      <c r="E697" s="48">
        <v>0</v>
      </c>
      <c r="F697" s="48">
        <v>0</v>
      </c>
      <c r="G697" s="49">
        <f t="shared" si="149"/>
        <v>0</v>
      </c>
      <c r="H697" s="48"/>
      <c r="I697" s="48"/>
      <c r="J697" s="48"/>
      <c r="K697" s="49"/>
      <c r="L697" s="48"/>
      <c r="M697" s="48"/>
      <c r="N697" s="48"/>
      <c r="O697" s="49">
        <f t="shared" si="150"/>
        <v>5499</v>
      </c>
      <c r="P697" s="48">
        <v>0</v>
      </c>
      <c r="Q697" s="48">
        <v>5488.0020000000004</v>
      </c>
      <c r="R697" s="48">
        <v>10.997999999999999</v>
      </c>
      <c r="S697" s="49">
        <v>0</v>
      </c>
      <c r="T697" s="48"/>
      <c r="U697" s="48"/>
      <c r="V697" s="48"/>
      <c r="W697" s="49">
        <v>0</v>
      </c>
      <c r="X697" s="48"/>
      <c r="Y697" s="48"/>
      <c r="Z697" s="48"/>
      <c r="AA697" s="29">
        <f t="shared" si="154"/>
        <v>0</v>
      </c>
      <c r="AB697" s="48">
        <f t="shared" si="155"/>
        <v>0</v>
      </c>
      <c r="AC697" s="49">
        <f t="shared" si="155"/>
        <v>0</v>
      </c>
      <c r="AD697" s="50">
        <f t="shared" si="155"/>
        <v>0</v>
      </c>
      <c r="AE697" s="49">
        <f t="shared" si="152"/>
        <v>0</v>
      </c>
      <c r="AF697" s="48"/>
      <c r="AG697" s="49"/>
      <c r="AH697" s="50"/>
      <c r="AI697" s="49"/>
      <c r="AJ697" s="49"/>
      <c r="AM697" s="35"/>
      <c r="AN697" s="35"/>
      <c r="AO697" s="12"/>
      <c r="AQ697" s="9"/>
    </row>
    <row r="698" spans="1:43" ht="19.899999999999999" customHeight="1" x14ac:dyDescent="0.2">
      <c r="A698" s="40"/>
      <c r="B698" s="98" t="s">
        <v>42</v>
      </c>
      <c r="C698" s="48">
        <v>0</v>
      </c>
      <c r="D698" s="48"/>
      <c r="E698" s="48">
        <v>0</v>
      </c>
      <c r="F698" s="48">
        <v>0</v>
      </c>
      <c r="G698" s="49">
        <f t="shared" si="149"/>
        <v>0</v>
      </c>
      <c r="H698" s="48"/>
      <c r="I698" s="48"/>
      <c r="J698" s="48"/>
      <c r="K698" s="49"/>
      <c r="L698" s="48"/>
      <c r="M698" s="48"/>
      <c r="N698" s="48"/>
      <c r="O698" s="49">
        <f t="shared" si="150"/>
        <v>0</v>
      </c>
      <c r="P698" s="48">
        <v>0</v>
      </c>
      <c r="Q698" s="48">
        <v>0</v>
      </c>
      <c r="R698" s="48">
        <v>0</v>
      </c>
      <c r="S698" s="49">
        <v>0</v>
      </c>
      <c r="T698" s="48"/>
      <c r="U698" s="48"/>
      <c r="V698" s="48"/>
      <c r="W698" s="49">
        <v>0</v>
      </c>
      <c r="X698" s="48"/>
      <c r="Y698" s="48"/>
      <c r="Z698" s="48"/>
      <c r="AA698" s="29">
        <f t="shared" si="154"/>
        <v>0</v>
      </c>
      <c r="AB698" s="48">
        <f t="shared" si="155"/>
        <v>0</v>
      </c>
      <c r="AC698" s="49">
        <f t="shared" si="155"/>
        <v>0</v>
      </c>
      <c r="AD698" s="50">
        <f t="shared" si="155"/>
        <v>0</v>
      </c>
      <c r="AE698" s="49">
        <f t="shared" si="152"/>
        <v>0</v>
      </c>
      <c r="AF698" s="48"/>
      <c r="AG698" s="49"/>
      <c r="AH698" s="50"/>
      <c r="AI698" s="49"/>
      <c r="AJ698" s="49"/>
      <c r="AM698" s="35"/>
      <c r="AN698" s="35"/>
      <c r="AO698" s="12"/>
      <c r="AQ698" s="9"/>
    </row>
    <row r="699" spans="1:43" ht="19.899999999999999" customHeight="1" x14ac:dyDescent="0.2">
      <c r="A699" s="40"/>
      <c r="B699" s="98" t="s">
        <v>43</v>
      </c>
      <c r="C699" s="48">
        <v>0</v>
      </c>
      <c r="D699" s="48"/>
      <c r="E699" s="48">
        <v>0</v>
      </c>
      <c r="F699" s="48">
        <v>0</v>
      </c>
      <c r="G699" s="49">
        <f t="shared" si="149"/>
        <v>0</v>
      </c>
      <c r="H699" s="48"/>
      <c r="I699" s="48"/>
      <c r="J699" s="48"/>
      <c r="K699" s="49"/>
      <c r="L699" s="48"/>
      <c r="M699" s="48"/>
      <c r="N699" s="48"/>
      <c r="O699" s="49">
        <f t="shared" si="150"/>
        <v>0</v>
      </c>
      <c r="P699" s="48">
        <v>0</v>
      </c>
      <c r="Q699" s="48">
        <v>0</v>
      </c>
      <c r="R699" s="48">
        <v>0</v>
      </c>
      <c r="S699" s="49">
        <v>0</v>
      </c>
      <c r="T699" s="48"/>
      <c r="U699" s="48"/>
      <c r="V699" s="48"/>
      <c r="W699" s="49">
        <v>0</v>
      </c>
      <c r="X699" s="48"/>
      <c r="Y699" s="48"/>
      <c r="Z699" s="48"/>
      <c r="AA699" s="29">
        <f t="shared" si="154"/>
        <v>0</v>
      </c>
      <c r="AB699" s="48">
        <f t="shared" si="155"/>
        <v>0</v>
      </c>
      <c r="AC699" s="49">
        <f t="shared" si="155"/>
        <v>0</v>
      </c>
      <c r="AD699" s="50">
        <f t="shared" si="155"/>
        <v>0</v>
      </c>
      <c r="AE699" s="49">
        <f t="shared" si="152"/>
        <v>0</v>
      </c>
      <c r="AF699" s="48"/>
      <c r="AG699" s="49"/>
      <c r="AH699" s="50"/>
      <c r="AI699" s="49"/>
      <c r="AJ699" s="49"/>
      <c r="AM699" s="35"/>
      <c r="AN699" s="35"/>
      <c r="AO699" s="12"/>
      <c r="AQ699" s="9"/>
    </row>
    <row r="700" spans="1:43" ht="19.899999999999999" customHeight="1" x14ac:dyDescent="0.2">
      <c r="A700" s="40"/>
      <c r="B700" s="98" t="s">
        <v>44</v>
      </c>
      <c r="C700" s="48">
        <v>249.04091</v>
      </c>
      <c r="D700" s="48">
        <f>C700</f>
        <v>249.04091</v>
      </c>
      <c r="E700" s="48">
        <v>0</v>
      </c>
      <c r="F700" s="48">
        <v>0</v>
      </c>
      <c r="G700" s="49">
        <f t="shared" si="149"/>
        <v>0</v>
      </c>
      <c r="H700" s="48"/>
      <c r="I700" s="48"/>
      <c r="J700" s="48"/>
      <c r="K700" s="49"/>
      <c r="L700" s="48"/>
      <c r="M700" s="48"/>
      <c r="N700" s="48"/>
      <c r="O700" s="49">
        <f t="shared" si="150"/>
        <v>1515.029</v>
      </c>
      <c r="P700" s="48">
        <v>0</v>
      </c>
      <c r="Q700" s="48">
        <v>1511.998</v>
      </c>
      <c r="R700" s="48">
        <v>3.031000000000001</v>
      </c>
      <c r="S700" s="49">
        <f>T700+U700+V700</f>
        <v>0</v>
      </c>
      <c r="T700" s="48">
        <f>T696-SUM(T697:T699)</f>
        <v>0</v>
      </c>
      <c r="U700" s="48">
        <f>U696-SUM(U697:U699)</f>
        <v>0</v>
      </c>
      <c r="V700" s="48">
        <f>V696-SUM(V697:V699)</f>
        <v>0</v>
      </c>
      <c r="W700" s="49">
        <f>X700+Y700+Z700</f>
        <v>0</v>
      </c>
      <c r="X700" s="48">
        <f>X696-SUM(X697:X699)</f>
        <v>0</v>
      </c>
      <c r="Y700" s="48">
        <f>Y696-SUM(Y697:Y699)</f>
        <v>0</v>
      </c>
      <c r="Z700" s="48">
        <f>Z696-SUM(Z697:Z699)</f>
        <v>0</v>
      </c>
      <c r="AA700" s="29">
        <f t="shared" si="154"/>
        <v>0</v>
      </c>
      <c r="AB700" s="48">
        <f t="shared" si="155"/>
        <v>0</v>
      </c>
      <c r="AC700" s="49">
        <f t="shared" si="155"/>
        <v>0</v>
      </c>
      <c r="AD700" s="50">
        <f t="shared" si="155"/>
        <v>0</v>
      </c>
      <c r="AE700" s="49">
        <f t="shared" si="152"/>
        <v>0</v>
      </c>
      <c r="AF700" s="48"/>
      <c r="AG700" s="49"/>
      <c r="AH700" s="50"/>
      <c r="AI700" s="49"/>
      <c r="AJ700" s="49"/>
      <c r="AM700" s="35"/>
      <c r="AN700" s="35"/>
      <c r="AO700" s="12"/>
      <c r="AQ700" s="9"/>
    </row>
    <row r="701" spans="1:43" ht="89.45" hidden="1" customHeight="1" x14ac:dyDescent="0.2">
      <c r="A701" s="40"/>
      <c r="B701" s="62"/>
      <c r="C701" s="42"/>
      <c r="D701" s="42"/>
      <c r="E701" s="42"/>
      <c r="F701" s="42"/>
      <c r="G701" s="46"/>
      <c r="H701" s="54"/>
      <c r="I701" s="54"/>
      <c r="J701" s="54"/>
      <c r="K701" s="46"/>
      <c r="L701" s="54"/>
      <c r="M701" s="54"/>
      <c r="N701" s="54"/>
      <c r="O701" s="46"/>
      <c r="P701" s="54"/>
      <c r="Q701" s="54"/>
      <c r="R701" s="54"/>
      <c r="S701" s="49"/>
      <c r="T701" s="48"/>
      <c r="U701" s="48"/>
      <c r="V701" s="48"/>
      <c r="W701" s="46"/>
      <c r="X701" s="54"/>
      <c r="Y701" s="54"/>
      <c r="Z701" s="54"/>
      <c r="AA701" s="29"/>
      <c r="AB701" s="48"/>
      <c r="AC701" s="49"/>
      <c r="AD701" s="50"/>
      <c r="AE701" s="46"/>
      <c r="AF701" s="54"/>
      <c r="AG701" s="46"/>
      <c r="AH701" s="55"/>
      <c r="AI701" s="46"/>
      <c r="AJ701" s="46"/>
      <c r="AM701" s="35"/>
      <c r="AN701" s="35"/>
      <c r="AO701" s="12"/>
      <c r="AQ701" s="9"/>
    </row>
    <row r="702" spans="1:43" ht="19.899999999999999" hidden="1" customHeight="1" x14ac:dyDescent="0.2">
      <c r="A702" s="40"/>
      <c r="B702" s="98"/>
      <c r="C702" s="48"/>
      <c r="D702" s="48"/>
      <c r="E702" s="48"/>
      <c r="F702" s="48"/>
      <c r="G702" s="49"/>
      <c r="H702" s="48"/>
      <c r="I702" s="48"/>
      <c r="J702" s="48"/>
      <c r="K702" s="49"/>
      <c r="L702" s="48"/>
      <c r="M702" s="48"/>
      <c r="N702" s="48"/>
      <c r="O702" s="49"/>
      <c r="P702" s="48"/>
      <c r="Q702" s="48"/>
      <c r="R702" s="48"/>
      <c r="S702" s="49"/>
      <c r="T702" s="48"/>
      <c r="U702" s="48"/>
      <c r="V702" s="48"/>
      <c r="W702" s="49"/>
      <c r="X702" s="48"/>
      <c r="Y702" s="48"/>
      <c r="Z702" s="48"/>
      <c r="AA702" s="29"/>
      <c r="AB702" s="48"/>
      <c r="AC702" s="49"/>
      <c r="AD702" s="50"/>
      <c r="AE702" s="49"/>
      <c r="AF702" s="48"/>
      <c r="AG702" s="49"/>
      <c r="AH702" s="50"/>
      <c r="AI702" s="49"/>
      <c r="AJ702" s="49"/>
      <c r="AM702" s="35"/>
      <c r="AN702" s="35"/>
      <c r="AO702" s="12"/>
      <c r="AQ702" s="9"/>
    </row>
    <row r="703" spans="1:43" ht="19.899999999999999" hidden="1" customHeight="1" x14ac:dyDescent="0.2">
      <c r="A703" s="40"/>
      <c r="B703" s="98"/>
      <c r="C703" s="48"/>
      <c r="D703" s="48"/>
      <c r="E703" s="48"/>
      <c r="F703" s="48"/>
      <c r="G703" s="49"/>
      <c r="H703" s="48"/>
      <c r="I703" s="48"/>
      <c r="J703" s="48"/>
      <c r="K703" s="49"/>
      <c r="L703" s="48"/>
      <c r="M703" s="48"/>
      <c r="N703" s="48"/>
      <c r="O703" s="49"/>
      <c r="P703" s="48"/>
      <c r="Q703" s="48"/>
      <c r="R703" s="48"/>
      <c r="S703" s="49"/>
      <c r="T703" s="48"/>
      <c r="U703" s="48"/>
      <c r="V703" s="48"/>
      <c r="W703" s="49"/>
      <c r="X703" s="48"/>
      <c r="Y703" s="48"/>
      <c r="Z703" s="48"/>
      <c r="AA703" s="29"/>
      <c r="AB703" s="48"/>
      <c r="AC703" s="49"/>
      <c r="AD703" s="50"/>
      <c r="AE703" s="49"/>
      <c r="AF703" s="48"/>
      <c r="AG703" s="49"/>
      <c r="AH703" s="50"/>
      <c r="AI703" s="49"/>
      <c r="AJ703" s="49"/>
      <c r="AM703" s="35"/>
      <c r="AN703" s="35"/>
      <c r="AO703" s="12"/>
      <c r="AQ703" s="9"/>
    </row>
    <row r="704" spans="1:43" ht="19.899999999999999" hidden="1" customHeight="1" x14ac:dyDescent="0.2">
      <c r="A704" s="40"/>
      <c r="B704" s="98"/>
      <c r="C704" s="48"/>
      <c r="D704" s="48"/>
      <c r="E704" s="48"/>
      <c r="F704" s="48"/>
      <c r="G704" s="49"/>
      <c r="H704" s="48"/>
      <c r="I704" s="48"/>
      <c r="J704" s="48"/>
      <c r="K704" s="49"/>
      <c r="L704" s="48"/>
      <c r="M704" s="48"/>
      <c r="N704" s="48"/>
      <c r="O704" s="49"/>
      <c r="P704" s="48"/>
      <c r="Q704" s="48"/>
      <c r="R704" s="48"/>
      <c r="S704" s="49"/>
      <c r="T704" s="48"/>
      <c r="U704" s="48"/>
      <c r="V704" s="48"/>
      <c r="W704" s="49"/>
      <c r="X704" s="48"/>
      <c r="Y704" s="48"/>
      <c r="Z704" s="48"/>
      <c r="AA704" s="29"/>
      <c r="AB704" s="48"/>
      <c r="AC704" s="49"/>
      <c r="AD704" s="50"/>
      <c r="AE704" s="49"/>
      <c r="AF704" s="48"/>
      <c r="AG704" s="49"/>
      <c r="AH704" s="50"/>
      <c r="AI704" s="49"/>
      <c r="AJ704" s="49"/>
      <c r="AM704" s="35"/>
      <c r="AN704" s="35"/>
      <c r="AO704" s="12"/>
      <c r="AQ704" s="9"/>
    </row>
    <row r="705" spans="1:43" ht="19.899999999999999" hidden="1" customHeight="1" x14ac:dyDescent="0.2">
      <c r="A705" s="40"/>
      <c r="B705" s="98"/>
      <c r="C705" s="48"/>
      <c r="D705" s="48"/>
      <c r="E705" s="48"/>
      <c r="F705" s="48"/>
      <c r="G705" s="49"/>
      <c r="H705" s="48"/>
      <c r="I705" s="48"/>
      <c r="J705" s="48"/>
      <c r="K705" s="49"/>
      <c r="L705" s="48"/>
      <c r="M705" s="48"/>
      <c r="N705" s="48"/>
      <c r="O705" s="49"/>
      <c r="P705" s="48"/>
      <c r="Q705" s="48"/>
      <c r="R705" s="48"/>
      <c r="S705" s="49"/>
      <c r="T705" s="48"/>
      <c r="U705" s="48"/>
      <c r="V705" s="48"/>
      <c r="W705" s="49"/>
      <c r="X705" s="48"/>
      <c r="Y705" s="48"/>
      <c r="Z705" s="48"/>
      <c r="AA705" s="29"/>
      <c r="AB705" s="48"/>
      <c r="AC705" s="49"/>
      <c r="AD705" s="50"/>
      <c r="AE705" s="49"/>
      <c r="AF705" s="48"/>
      <c r="AG705" s="49"/>
      <c r="AH705" s="50"/>
      <c r="AI705" s="49"/>
      <c r="AJ705" s="49"/>
      <c r="AM705" s="35"/>
      <c r="AN705" s="35"/>
      <c r="AO705" s="12"/>
      <c r="AQ705" s="9"/>
    </row>
    <row r="706" spans="1:43" ht="70.150000000000006" customHeight="1" x14ac:dyDescent="0.2">
      <c r="A706" s="40">
        <v>125</v>
      </c>
      <c r="B706" s="62" t="s">
        <v>209</v>
      </c>
      <c r="C706" s="42">
        <v>6781.5279799999998</v>
      </c>
      <c r="D706" s="42">
        <f>SUM(D707:D710)</f>
        <v>6781.5279799999998</v>
      </c>
      <c r="E706" s="42">
        <v>0</v>
      </c>
      <c r="F706" s="42">
        <v>0</v>
      </c>
      <c r="G706" s="46">
        <f t="shared" si="149"/>
        <v>0</v>
      </c>
      <c r="H706" s="54"/>
      <c r="I706" s="54"/>
      <c r="J706" s="54"/>
      <c r="K706" s="46">
        <f>L706+M706+N706</f>
        <v>0</v>
      </c>
      <c r="L706" s="54"/>
      <c r="M706" s="54"/>
      <c r="N706" s="54"/>
      <c r="O706" s="46">
        <f t="shared" si="150"/>
        <v>6790.7449999999999</v>
      </c>
      <c r="P706" s="54">
        <v>0</v>
      </c>
      <c r="Q706" s="48">
        <v>6750</v>
      </c>
      <c r="R706" s="48">
        <v>40.744999999999997</v>
      </c>
      <c r="S706" s="49">
        <f>T706+U706+V706</f>
        <v>0</v>
      </c>
      <c r="T706" s="48">
        <v>0</v>
      </c>
      <c r="U706" s="48">
        <v>0</v>
      </c>
      <c r="V706" s="48">
        <v>0</v>
      </c>
      <c r="W706" s="46">
        <f>X706+Y706+Z706</f>
        <v>0</v>
      </c>
      <c r="X706" s="54">
        <v>0</v>
      </c>
      <c r="Y706" s="54">
        <v>0</v>
      </c>
      <c r="Z706" s="54">
        <v>0</v>
      </c>
      <c r="AA706" s="29">
        <f t="shared" si="154"/>
        <v>0</v>
      </c>
      <c r="AB706" s="48">
        <f t="shared" si="155"/>
        <v>0</v>
      </c>
      <c r="AC706" s="49">
        <f t="shared" si="155"/>
        <v>0</v>
      </c>
      <c r="AD706" s="50">
        <f t="shared" si="155"/>
        <v>0</v>
      </c>
      <c r="AE706" s="46">
        <f t="shared" si="152"/>
        <v>0</v>
      </c>
      <c r="AF706" s="54"/>
      <c r="AG706" s="46"/>
      <c r="AH706" s="55"/>
      <c r="AI706" s="46"/>
      <c r="AJ706" s="46"/>
      <c r="AM706" s="35"/>
      <c r="AN706" s="35"/>
      <c r="AO706" s="12"/>
      <c r="AQ706" s="9"/>
    </row>
    <row r="707" spans="1:43" ht="19.899999999999999" customHeight="1" x14ac:dyDescent="0.2">
      <c r="A707" s="40"/>
      <c r="B707" s="98" t="s">
        <v>41</v>
      </c>
      <c r="C707" s="48">
        <v>6497</v>
      </c>
      <c r="D707" s="48">
        <f>C707</f>
        <v>6497</v>
      </c>
      <c r="E707" s="48">
        <v>0</v>
      </c>
      <c r="F707" s="48">
        <v>0</v>
      </c>
      <c r="G707" s="49">
        <f t="shared" si="149"/>
        <v>0</v>
      </c>
      <c r="H707" s="48"/>
      <c r="I707" s="48"/>
      <c r="J707" s="48"/>
      <c r="K707" s="49"/>
      <c r="L707" s="48"/>
      <c r="M707" s="48"/>
      <c r="N707" s="48"/>
      <c r="O707" s="49">
        <f>P707+Q707+R707</f>
        <v>6497</v>
      </c>
      <c r="P707" s="48">
        <v>0</v>
      </c>
      <c r="Q707" s="48">
        <v>6458.018</v>
      </c>
      <c r="R707" s="48">
        <v>38.981999999999999</v>
      </c>
      <c r="S707" s="49">
        <v>0</v>
      </c>
      <c r="T707" s="48"/>
      <c r="U707" s="48"/>
      <c r="V707" s="48"/>
      <c r="W707" s="49">
        <v>0</v>
      </c>
      <c r="X707" s="48"/>
      <c r="Y707" s="48"/>
      <c r="Z707" s="48"/>
      <c r="AA707" s="29">
        <f t="shared" si="154"/>
        <v>0</v>
      </c>
      <c r="AB707" s="48">
        <f t="shared" si="155"/>
        <v>0</v>
      </c>
      <c r="AC707" s="49">
        <f t="shared" si="155"/>
        <v>0</v>
      </c>
      <c r="AD707" s="50">
        <f t="shared" si="155"/>
        <v>0</v>
      </c>
      <c r="AE707" s="49">
        <f t="shared" si="152"/>
        <v>0</v>
      </c>
      <c r="AF707" s="48"/>
      <c r="AG707" s="49"/>
      <c r="AH707" s="50"/>
      <c r="AI707" s="49"/>
      <c r="AJ707" s="49"/>
      <c r="AM707" s="35"/>
      <c r="AN707" s="35"/>
      <c r="AO707" s="12"/>
      <c r="AQ707" s="9"/>
    </row>
    <row r="708" spans="1:43" ht="19.899999999999999" customHeight="1" x14ac:dyDescent="0.2">
      <c r="A708" s="40"/>
      <c r="B708" s="98" t="s">
        <v>42</v>
      </c>
      <c r="C708" s="48">
        <v>0</v>
      </c>
      <c r="D708" s="48"/>
      <c r="E708" s="48">
        <v>0</v>
      </c>
      <c r="F708" s="48">
        <v>0</v>
      </c>
      <c r="G708" s="49">
        <f t="shared" si="149"/>
        <v>0</v>
      </c>
      <c r="H708" s="48"/>
      <c r="I708" s="48"/>
      <c r="J708" s="48"/>
      <c r="K708" s="49"/>
      <c r="L708" s="48"/>
      <c r="M708" s="48"/>
      <c r="N708" s="48"/>
      <c r="O708" s="49">
        <f>P708+Q708+R708</f>
        <v>0</v>
      </c>
      <c r="P708" s="48">
        <v>0</v>
      </c>
      <c r="Q708" s="48">
        <v>0</v>
      </c>
      <c r="R708" s="48">
        <v>0</v>
      </c>
      <c r="S708" s="49">
        <v>0</v>
      </c>
      <c r="T708" s="48"/>
      <c r="U708" s="48"/>
      <c r="V708" s="48"/>
      <c r="W708" s="49">
        <v>0</v>
      </c>
      <c r="X708" s="48"/>
      <c r="Y708" s="48"/>
      <c r="Z708" s="48"/>
      <c r="AA708" s="29">
        <f t="shared" si="154"/>
        <v>0</v>
      </c>
      <c r="AB708" s="48">
        <f t="shared" si="155"/>
        <v>0</v>
      </c>
      <c r="AC708" s="49">
        <f t="shared" si="155"/>
        <v>0</v>
      </c>
      <c r="AD708" s="50">
        <f t="shared" si="155"/>
        <v>0</v>
      </c>
      <c r="AE708" s="49">
        <f t="shared" si="152"/>
        <v>0</v>
      </c>
      <c r="AF708" s="48"/>
      <c r="AG708" s="49"/>
      <c r="AH708" s="50"/>
      <c r="AI708" s="49"/>
      <c r="AJ708" s="49"/>
      <c r="AM708" s="35"/>
      <c r="AN708" s="35"/>
      <c r="AO708" s="12"/>
      <c r="AQ708" s="9"/>
    </row>
    <row r="709" spans="1:43" ht="19.899999999999999" customHeight="1" x14ac:dyDescent="0.2">
      <c r="A709" s="40"/>
      <c r="B709" s="98" t="s">
        <v>43</v>
      </c>
      <c r="C709" s="48">
        <v>0</v>
      </c>
      <c r="D709" s="48"/>
      <c r="E709" s="48">
        <v>0</v>
      </c>
      <c r="F709" s="48">
        <v>0</v>
      </c>
      <c r="G709" s="49">
        <f t="shared" si="149"/>
        <v>0</v>
      </c>
      <c r="H709" s="48"/>
      <c r="I709" s="48"/>
      <c r="J709" s="48"/>
      <c r="K709" s="49"/>
      <c r="L709" s="48"/>
      <c r="M709" s="48"/>
      <c r="N709" s="48"/>
      <c r="O709" s="49">
        <f>P709+Q709+R709</f>
        <v>0</v>
      </c>
      <c r="P709" s="48">
        <v>0</v>
      </c>
      <c r="Q709" s="48">
        <v>0</v>
      </c>
      <c r="R709" s="48">
        <v>0</v>
      </c>
      <c r="S709" s="49">
        <v>0</v>
      </c>
      <c r="T709" s="48"/>
      <c r="U709" s="48"/>
      <c r="V709" s="48"/>
      <c r="W709" s="49">
        <v>0</v>
      </c>
      <c r="X709" s="48"/>
      <c r="Y709" s="48"/>
      <c r="Z709" s="48"/>
      <c r="AA709" s="29">
        <f t="shared" si="154"/>
        <v>0</v>
      </c>
      <c r="AB709" s="48">
        <f t="shared" si="155"/>
        <v>0</v>
      </c>
      <c r="AC709" s="49">
        <f t="shared" si="155"/>
        <v>0</v>
      </c>
      <c r="AD709" s="50">
        <f t="shared" si="155"/>
        <v>0</v>
      </c>
      <c r="AE709" s="49">
        <f t="shared" si="152"/>
        <v>0</v>
      </c>
      <c r="AF709" s="48"/>
      <c r="AG709" s="49"/>
      <c r="AH709" s="50"/>
      <c r="AI709" s="49"/>
      <c r="AJ709" s="49"/>
      <c r="AM709" s="35"/>
      <c r="AN709" s="35"/>
      <c r="AO709" s="12"/>
      <c r="AQ709" s="9"/>
    </row>
    <row r="710" spans="1:43" ht="19.899999999999999" customHeight="1" x14ac:dyDescent="0.2">
      <c r="A710" s="40"/>
      <c r="B710" s="98" t="s">
        <v>44</v>
      </c>
      <c r="C710" s="48">
        <v>284.52798000000001</v>
      </c>
      <c r="D710" s="48">
        <f>C710</f>
        <v>284.52798000000001</v>
      </c>
      <c r="E710" s="48">
        <v>0</v>
      </c>
      <c r="F710" s="48">
        <v>0</v>
      </c>
      <c r="G710" s="49">
        <f t="shared" ref="G710" si="156">H710+I710+J710</f>
        <v>0</v>
      </c>
      <c r="H710" s="48"/>
      <c r="I710" s="48"/>
      <c r="J710" s="48"/>
      <c r="K710" s="49"/>
      <c r="L710" s="48"/>
      <c r="M710" s="48"/>
      <c r="N710" s="48"/>
      <c r="O710" s="49">
        <f>P710+Q710+R710</f>
        <v>293.74499999999949</v>
      </c>
      <c r="P710" s="48">
        <v>0</v>
      </c>
      <c r="Q710" s="48">
        <v>291.98199999999952</v>
      </c>
      <c r="R710" s="48">
        <v>1.7629999999999981</v>
      </c>
      <c r="S710" s="49">
        <f>T710+U710+V710</f>
        <v>0</v>
      </c>
      <c r="T710" s="48">
        <f>T706-SUM(T707:T709)</f>
        <v>0</v>
      </c>
      <c r="U710" s="48">
        <f>U706-SUM(U707:U709)</f>
        <v>0</v>
      </c>
      <c r="V710" s="48">
        <f>V706-SUM(V707:V709)</f>
        <v>0</v>
      </c>
      <c r="W710" s="49">
        <f>X710+Y710+Z710</f>
        <v>0</v>
      </c>
      <c r="X710" s="48">
        <f>X706-SUM(X707:X709)</f>
        <v>0</v>
      </c>
      <c r="Y710" s="48">
        <f>Y706-SUM(Y707:Y709)</f>
        <v>0</v>
      </c>
      <c r="Z710" s="48">
        <f>Z706-SUM(Z707:Z709)</f>
        <v>0</v>
      </c>
      <c r="AA710" s="29">
        <f t="shared" si="154"/>
        <v>0</v>
      </c>
      <c r="AB710" s="48">
        <f t="shared" si="155"/>
        <v>0</v>
      </c>
      <c r="AC710" s="49">
        <f t="shared" si="155"/>
        <v>0</v>
      </c>
      <c r="AD710" s="50">
        <f t="shared" si="155"/>
        <v>0</v>
      </c>
      <c r="AE710" s="49">
        <f t="shared" ref="AE710:AE720" si="157">AF710+AG710+AH710</f>
        <v>0</v>
      </c>
      <c r="AF710" s="48"/>
      <c r="AG710" s="49"/>
      <c r="AH710" s="50"/>
      <c r="AI710" s="49"/>
      <c r="AJ710" s="49"/>
      <c r="AM710" s="35"/>
      <c r="AN710" s="35"/>
      <c r="AO710" s="12"/>
      <c r="AQ710" s="9"/>
    </row>
    <row r="711" spans="1:43" ht="57.6" customHeight="1" outlineLevel="1" x14ac:dyDescent="0.2">
      <c r="A711" s="40">
        <v>126</v>
      </c>
      <c r="B711" s="92" t="s">
        <v>210</v>
      </c>
      <c r="C711" s="48">
        <f>SUM(C712:C715)</f>
        <v>60547.909999999996</v>
      </c>
      <c r="D711" s="48">
        <f>SUM(D712:D715)</f>
        <v>0</v>
      </c>
      <c r="E711" s="48">
        <f>SUM(E712:E715)</f>
        <v>0</v>
      </c>
      <c r="F711" s="48">
        <f t="shared" ref="F711:AI711" si="158">SUM(F712:F715)</f>
        <v>0</v>
      </c>
      <c r="G711" s="48">
        <f t="shared" si="158"/>
        <v>0</v>
      </c>
      <c r="H711" s="48">
        <f t="shared" si="158"/>
        <v>0</v>
      </c>
      <c r="I711" s="48">
        <f t="shared" si="158"/>
        <v>0</v>
      </c>
      <c r="J711" s="48">
        <f t="shared" si="158"/>
        <v>0</v>
      </c>
      <c r="K711" s="48">
        <f t="shared" si="158"/>
        <v>0</v>
      </c>
      <c r="L711" s="48">
        <f t="shared" si="158"/>
        <v>0</v>
      </c>
      <c r="M711" s="48">
        <f t="shared" si="158"/>
        <v>0</v>
      </c>
      <c r="N711" s="48">
        <f t="shared" si="158"/>
        <v>0</v>
      </c>
      <c r="O711" s="48">
        <f t="shared" si="158"/>
        <v>73727.78</v>
      </c>
      <c r="P711" s="48">
        <f t="shared" si="158"/>
        <v>0</v>
      </c>
      <c r="Q711" s="48">
        <f t="shared" si="158"/>
        <v>53084</v>
      </c>
      <c r="R711" s="48">
        <f t="shared" si="158"/>
        <v>20643.78</v>
      </c>
      <c r="S711" s="48">
        <f t="shared" si="158"/>
        <v>42639.39</v>
      </c>
      <c r="T711" s="48">
        <f t="shared" si="158"/>
        <v>0</v>
      </c>
      <c r="U711" s="48">
        <f t="shared" si="158"/>
        <v>30684.49</v>
      </c>
      <c r="V711" s="48">
        <f t="shared" si="158"/>
        <v>11954.9</v>
      </c>
      <c r="W711" s="48">
        <f t="shared" si="158"/>
        <v>42639.39</v>
      </c>
      <c r="X711" s="48">
        <f t="shared" si="158"/>
        <v>0</v>
      </c>
      <c r="Y711" s="48">
        <f t="shared" si="158"/>
        <v>30684.49</v>
      </c>
      <c r="Z711" s="48">
        <f t="shared" si="158"/>
        <v>11954.9</v>
      </c>
      <c r="AA711" s="48">
        <f t="shared" si="158"/>
        <v>0</v>
      </c>
      <c r="AB711" s="48">
        <f t="shared" si="158"/>
        <v>0</v>
      </c>
      <c r="AC711" s="48">
        <f t="shared" si="158"/>
        <v>0</v>
      </c>
      <c r="AD711" s="48">
        <f t="shared" si="158"/>
        <v>0</v>
      </c>
      <c r="AE711" s="48">
        <f t="shared" si="158"/>
        <v>0</v>
      </c>
      <c r="AF711" s="48">
        <f t="shared" si="158"/>
        <v>0</v>
      </c>
      <c r="AG711" s="48">
        <f t="shared" si="158"/>
        <v>0</v>
      </c>
      <c r="AH711" s="48">
        <f t="shared" si="158"/>
        <v>0</v>
      </c>
      <c r="AI711" s="49">
        <f t="shared" si="158"/>
        <v>0</v>
      </c>
      <c r="AJ711" s="49"/>
      <c r="AM711" s="35"/>
      <c r="AN711" s="35"/>
      <c r="AO711" s="12"/>
      <c r="AQ711" s="9"/>
    </row>
    <row r="712" spans="1:43" ht="19.899999999999999" customHeight="1" outlineLevel="1" x14ac:dyDescent="0.2">
      <c r="A712" s="40"/>
      <c r="B712" s="92" t="s">
        <v>41</v>
      </c>
      <c r="C712" s="106"/>
      <c r="D712" s="106"/>
      <c r="E712" s="107"/>
      <c r="F712" s="107"/>
      <c r="G712" s="49"/>
      <c r="H712" s="48"/>
      <c r="I712" s="48"/>
      <c r="J712" s="48"/>
      <c r="K712" s="49"/>
      <c r="L712" s="48"/>
      <c r="M712" s="48"/>
      <c r="N712" s="48"/>
      <c r="O712" s="49"/>
      <c r="P712" s="48"/>
      <c r="Q712" s="48"/>
      <c r="R712" s="48"/>
      <c r="S712" s="49"/>
      <c r="T712" s="48"/>
      <c r="U712" s="48"/>
      <c r="V712" s="48"/>
      <c r="W712" s="49"/>
      <c r="X712" s="48"/>
      <c r="Y712" s="48"/>
      <c r="Z712" s="48"/>
      <c r="AA712" s="29">
        <f t="shared" ref="AA712:AA750" si="159">AB712+AC712+AD712</f>
        <v>0</v>
      </c>
      <c r="AB712" s="48">
        <f t="shared" ref="AB712:AD715" si="160">X712+H712-L712-(T712-AF712)</f>
        <v>0</v>
      </c>
      <c r="AC712" s="49">
        <f t="shared" si="160"/>
        <v>0</v>
      </c>
      <c r="AD712" s="50">
        <f t="shared" si="160"/>
        <v>0</v>
      </c>
      <c r="AE712" s="49">
        <f t="shared" ref="AE712:AE715" si="161">AF712+AG712+AH712</f>
        <v>0</v>
      </c>
      <c r="AF712" s="48"/>
      <c r="AG712" s="49"/>
      <c r="AH712" s="50"/>
      <c r="AI712" s="49"/>
      <c r="AJ712" s="49"/>
      <c r="AM712" s="35"/>
      <c r="AN712" s="35"/>
      <c r="AO712" s="12"/>
      <c r="AQ712" s="9"/>
    </row>
    <row r="713" spans="1:43" ht="19.899999999999999" customHeight="1" outlineLevel="1" x14ac:dyDescent="0.2">
      <c r="A713" s="40"/>
      <c r="B713" s="92" t="s">
        <v>42</v>
      </c>
      <c r="C713" s="108">
        <v>51936.31</v>
      </c>
      <c r="D713" s="106"/>
      <c r="E713" s="107"/>
      <c r="F713" s="107"/>
      <c r="G713" s="49"/>
      <c r="H713" s="48"/>
      <c r="I713" s="48"/>
      <c r="J713" s="48"/>
      <c r="K713" s="49"/>
      <c r="L713" s="48"/>
      <c r="M713" s="48"/>
      <c r="N713" s="48"/>
      <c r="O713" s="49">
        <f>Q713+R713</f>
        <v>65119.18</v>
      </c>
      <c r="P713" s="48"/>
      <c r="Q713" s="48">
        <f>37394.14+9492.51</f>
        <v>46886.65</v>
      </c>
      <c r="R713" s="48">
        <f>14542.17+3690.36</f>
        <v>18232.53</v>
      </c>
      <c r="S713" s="49">
        <f>T713+U713+V713</f>
        <v>41413.69</v>
      </c>
      <c r="T713" s="48"/>
      <c r="U713" s="48">
        <v>29864.59</v>
      </c>
      <c r="V713" s="48">
        <v>11549.1</v>
      </c>
      <c r="W713" s="49">
        <f>X713+Y713+Z713</f>
        <v>41413.69</v>
      </c>
      <c r="X713" s="48"/>
      <c r="Y713" s="48">
        <f>U713</f>
        <v>29864.59</v>
      </c>
      <c r="Z713" s="48">
        <f>V713</f>
        <v>11549.1</v>
      </c>
      <c r="AA713" s="29">
        <f t="shared" si="159"/>
        <v>0</v>
      </c>
      <c r="AB713" s="48">
        <f t="shared" si="160"/>
        <v>0</v>
      </c>
      <c r="AC713" s="49">
        <f t="shared" si="160"/>
        <v>0</v>
      </c>
      <c r="AD713" s="50">
        <f t="shared" si="160"/>
        <v>0</v>
      </c>
      <c r="AE713" s="49">
        <f t="shared" si="161"/>
        <v>0</v>
      </c>
      <c r="AF713" s="48"/>
      <c r="AG713" s="49"/>
      <c r="AH713" s="50"/>
      <c r="AI713" s="49"/>
      <c r="AJ713" s="49"/>
      <c r="AM713" s="35"/>
      <c r="AN713" s="35"/>
      <c r="AO713" s="12"/>
      <c r="AQ713" s="9"/>
    </row>
    <row r="714" spans="1:43" ht="19.899999999999999" customHeight="1" outlineLevel="1" x14ac:dyDescent="0.2">
      <c r="A714" s="40"/>
      <c r="B714" s="92" t="s">
        <v>43</v>
      </c>
      <c r="C714" s="108">
        <v>6632.6</v>
      </c>
      <c r="D714" s="106"/>
      <c r="E714" s="107"/>
      <c r="F714" s="107"/>
      <c r="G714" s="49"/>
      <c r="H714" s="48"/>
      <c r="I714" s="48"/>
      <c r="J714" s="48"/>
      <c r="K714" s="49"/>
      <c r="L714" s="48"/>
      <c r="M714" s="48"/>
      <c r="N714" s="48"/>
      <c r="O714" s="49">
        <f t="shared" ref="O714:O715" si="162">Q714+R714</f>
        <v>6632.6</v>
      </c>
      <c r="P714" s="48"/>
      <c r="Q714" s="48">
        <v>4775.47</v>
      </c>
      <c r="R714" s="48">
        <v>1857.13</v>
      </c>
      <c r="S714" s="49">
        <f t="shared" ref="S714:S715" si="163">T714+U714+V714</f>
        <v>0</v>
      </c>
      <c r="T714" s="48"/>
      <c r="U714" s="48"/>
      <c r="V714" s="48"/>
      <c r="W714" s="49">
        <f t="shared" ref="W714:W715" si="164">X714+Y714+Z714</f>
        <v>0</v>
      </c>
      <c r="X714" s="48"/>
      <c r="Y714" s="48"/>
      <c r="Z714" s="48"/>
      <c r="AA714" s="29">
        <f t="shared" si="159"/>
        <v>0</v>
      </c>
      <c r="AB714" s="48">
        <f t="shared" si="160"/>
        <v>0</v>
      </c>
      <c r="AC714" s="49">
        <f t="shared" si="160"/>
        <v>0</v>
      </c>
      <c r="AD714" s="50">
        <f t="shared" si="160"/>
        <v>0</v>
      </c>
      <c r="AE714" s="49">
        <f t="shared" si="161"/>
        <v>0</v>
      </c>
      <c r="AF714" s="48"/>
      <c r="AG714" s="49"/>
      <c r="AH714" s="50"/>
      <c r="AI714" s="49"/>
      <c r="AJ714" s="49"/>
      <c r="AM714" s="35"/>
      <c r="AN714" s="35"/>
      <c r="AO714" s="12"/>
      <c r="AQ714" s="9"/>
    </row>
    <row r="715" spans="1:43" ht="19.899999999999999" customHeight="1" outlineLevel="1" x14ac:dyDescent="0.2">
      <c r="A715" s="40"/>
      <c r="B715" s="92" t="s">
        <v>44</v>
      </c>
      <c r="C715" s="109">
        <v>1979</v>
      </c>
      <c r="D715" s="106"/>
      <c r="E715" s="107"/>
      <c r="F715" s="107"/>
      <c r="G715" s="49"/>
      <c r="H715" s="48"/>
      <c r="I715" s="48"/>
      <c r="J715" s="48"/>
      <c r="K715" s="49"/>
      <c r="L715" s="48"/>
      <c r="M715" s="48"/>
      <c r="N715" s="48"/>
      <c r="O715" s="49">
        <f t="shared" si="162"/>
        <v>1976</v>
      </c>
      <c r="P715" s="48"/>
      <c r="Q715" s="48">
        <v>1421.88</v>
      </c>
      <c r="R715" s="48">
        <v>554.12</v>
      </c>
      <c r="S715" s="49">
        <f t="shared" si="163"/>
        <v>1225.7</v>
      </c>
      <c r="T715" s="48"/>
      <c r="U715" s="48">
        <v>819.9</v>
      </c>
      <c r="V715" s="48">
        <v>405.8</v>
      </c>
      <c r="W715" s="49">
        <f t="shared" si="164"/>
        <v>1225.7</v>
      </c>
      <c r="X715" s="48"/>
      <c r="Y715" s="48">
        <f>U715</f>
        <v>819.9</v>
      </c>
      <c r="Z715" s="48">
        <f>V715</f>
        <v>405.8</v>
      </c>
      <c r="AA715" s="29">
        <f t="shared" si="159"/>
        <v>0</v>
      </c>
      <c r="AB715" s="48">
        <f t="shared" si="160"/>
        <v>0</v>
      </c>
      <c r="AC715" s="49">
        <f t="shared" si="160"/>
        <v>0</v>
      </c>
      <c r="AD715" s="50">
        <f t="shared" si="160"/>
        <v>0</v>
      </c>
      <c r="AE715" s="49">
        <f t="shared" si="161"/>
        <v>0</v>
      </c>
      <c r="AF715" s="48"/>
      <c r="AG715" s="49"/>
      <c r="AH715" s="50"/>
      <c r="AI715" s="49"/>
      <c r="AJ715" s="49"/>
      <c r="AM715" s="35"/>
      <c r="AN715" s="35"/>
      <c r="AO715" s="12"/>
      <c r="AQ715" s="9"/>
    </row>
    <row r="716" spans="1:43" ht="93.6" customHeight="1" outlineLevel="1" x14ac:dyDescent="0.2">
      <c r="A716" s="40">
        <v>127</v>
      </c>
      <c r="B716" s="92" t="s">
        <v>211</v>
      </c>
      <c r="C716" s="91">
        <f t="shared" ref="C716:Z716" si="165">SUM(C717:C720)</f>
        <v>831292.25</v>
      </c>
      <c r="D716" s="91">
        <f t="shared" si="165"/>
        <v>0</v>
      </c>
      <c r="E716" s="91">
        <f t="shared" si="165"/>
        <v>332169.59999999998</v>
      </c>
      <c r="F716" s="91">
        <f t="shared" si="165"/>
        <v>332169.59999999998</v>
      </c>
      <c r="G716" s="91">
        <f t="shared" si="165"/>
        <v>0</v>
      </c>
      <c r="H716" s="91">
        <f t="shared" si="165"/>
        <v>0</v>
      </c>
      <c r="I716" s="91">
        <f t="shared" si="165"/>
        <v>0</v>
      </c>
      <c r="J716" s="91">
        <f t="shared" si="165"/>
        <v>0</v>
      </c>
      <c r="K716" s="91">
        <f t="shared" si="165"/>
        <v>0</v>
      </c>
      <c r="L716" s="91">
        <f t="shared" si="165"/>
        <v>0</v>
      </c>
      <c r="M716" s="91">
        <f t="shared" si="165"/>
        <v>0</v>
      </c>
      <c r="N716" s="91">
        <f t="shared" si="165"/>
        <v>0</v>
      </c>
      <c r="O716" s="91">
        <f t="shared" si="165"/>
        <v>542156</v>
      </c>
      <c r="P716" s="91">
        <f t="shared" si="165"/>
        <v>100000</v>
      </c>
      <c r="Q716" s="91">
        <f t="shared" si="165"/>
        <v>310393.2</v>
      </c>
      <c r="R716" s="91">
        <f t="shared" si="165"/>
        <v>131762.79999999999</v>
      </c>
      <c r="S716" s="49">
        <f t="shared" si="165"/>
        <v>117646.51628</v>
      </c>
      <c r="T716" s="48">
        <f t="shared" si="165"/>
        <v>99999.346399999995</v>
      </c>
      <c r="U716" s="48">
        <f t="shared" si="165"/>
        <v>17646.979879999999</v>
      </c>
      <c r="V716" s="48">
        <f t="shared" si="165"/>
        <v>0.18999999999959982</v>
      </c>
      <c r="W716" s="49">
        <f t="shared" si="165"/>
        <v>169758.48639999999</v>
      </c>
      <c r="X716" s="48">
        <f t="shared" si="165"/>
        <v>99999.346399999995</v>
      </c>
      <c r="Y716" s="48">
        <f t="shared" si="165"/>
        <v>54229.72</v>
      </c>
      <c r="Z716" s="48">
        <f t="shared" si="165"/>
        <v>15529.420000000002</v>
      </c>
      <c r="AA716" s="29">
        <f t="shared" si="159"/>
        <v>52111.970120000005</v>
      </c>
      <c r="AB716" s="48">
        <f t="shared" si="155"/>
        <v>0</v>
      </c>
      <c r="AC716" s="49">
        <f t="shared" si="155"/>
        <v>36582.740120000002</v>
      </c>
      <c r="AD716" s="50">
        <f t="shared" si="155"/>
        <v>15529.230000000003</v>
      </c>
      <c r="AE716" s="49">
        <f t="shared" si="157"/>
        <v>0</v>
      </c>
      <c r="AF716" s="48">
        <f>SUM(AF717:AF720)</f>
        <v>0</v>
      </c>
      <c r="AG716" s="49">
        <f>SUM(AG717:AG720)</f>
        <v>0</v>
      </c>
      <c r="AH716" s="50">
        <f>SUM(AH717:AH720)</f>
        <v>0</v>
      </c>
      <c r="AI716" s="49">
        <f>SUM(AI717:AI720)</f>
        <v>0</v>
      </c>
      <c r="AJ716" s="49" t="s">
        <v>212</v>
      </c>
      <c r="AM716" s="35"/>
      <c r="AN716" s="35"/>
      <c r="AO716" s="12"/>
      <c r="AQ716" s="9"/>
    </row>
    <row r="717" spans="1:43" ht="19.899999999999999" customHeight="1" outlineLevel="1" x14ac:dyDescent="0.2">
      <c r="A717" s="40"/>
      <c r="B717" s="92" t="s">
        <v>41</v>
      </c>
      <c r="C717" s="91"/>
      <c r="D717" s="91"/>
      <c r="E717" s="91"/>
      <c r="F717" s="110"/>
      <c r="G717" s="49">
        <f>H717+I717+J717</f>
        <v>0</v>
      </c>
      <c r="H717" s="48"/>
      <c r="I717" s="48"/>
      <c r="J717" s="48"/>
      <c r="K717" s="49">
        <f>L717+M717+N717</f>
        <v>0</v>
      </c>
      <c r="L717" s="48"/>
      <c r="M717" s="48"/>
      <c r="N717" s="48"/>
      <c r="O717" s="49">
        <f>P717+Q717+R717</f>
        <v>0</v>
      </c>
      <c r="P717" s="48"/>
      <c r="Q717" s="48"/>
      <c r="R717" s="48"/>
      <c r="S717" s="49">
        <f>T717+U717+V717</f>
        <v>0</v>
      </c>
      <c r="T717" s="48"/>
      <c r="U717" s="48"/>
      <c r="V717" s="48"/>
      <c r="W717" s="49">
        <f>X717+Y717+Z717</f>
        <v>0</v>
      </c>
      <c r="X717" s="48"/>
      <c r="Y717" s="48"/>
      <c r="Z717" s="48"/>
      <c r="AA717" s="29">
        <f t="shared" si="159"/>
        <v>0</v>
      </c>
      <c r="AB717" s="48">
        <f t="shared" si="155"/>
        <v>0</v>
      </c>
      <c r="AC717" s="49">
        <f t="shared" si="155"/>
        <v>0</v>
      </c>
      <c r="AD717" s="50">
        <f t="shared" si="155"/>
        <v>0</v>
      </c>
      <c r="AE717" s="49">
        <f t="shared" si="157"/>
        <v>0</v>
      </c>
      <c r="AF717" s="48"/>
      <c r="AG717" s="49"/>
      <c r="AH717" s="50"/>
      <c r="AI717" s="49"/>
      <c r="AJ717" s="49"/>
      <c r="AM717" s="35"/>
      <c r="AN717" s="35"/>
      <c r="AO717" s="12"/>
      <c r="AQ717" s="9"/>
    </row>
    <row r="718" spans="1:43" ht="19.899999999999999" customHeight="1" outlineLevel="1" x14ac:dyDescent="0.2">
      <c r="A718" s="40"/>
      <c r="B718" s="92" t="s">
        <v>42</v>
      </c>
      <c r="C718" s="91">
        <v>719292.25</v>
      </c>
      <c r="D718" s="91"/>
      <c r="E718" s="91">
        <v>332169.59999999998</v>
      </c>
      <c r="F718" s="91">
        <v>332169.59999999998</v>
      </c>
      <c r="G718" s="49">
        <f>H718+I718+J718</f>
        <v>0</v>
      </c>
      <c r="H718" s="48"/>
      <c r="I718" s="48"/>
      <c r="J718" s="48">
        <f>F718-E718</f>
        <v>0</v>
      </c>
      <c r="K718" s="49">
        <f>L718+M718+N718</f>
        <v>0</v>
      </c>
      <c r="L718" s="48"/>
      <c r="M718" s="48"/>
      <c r="N718" s="48"/>
      <c r="O718" s="49">
        <f>P718+Q718+R718</f>
        <v>430156</v>
      </c>
      <c r="P718" s="48">
        <v>100000</v>
      </c>
      <c r="Q718" s="48">
        <v>231769.2</v>
      </c>
      <c r="R718" s="48">
        <v>98386.8</v>
      </c>
      <c r="S718" s="49">
        <f>T718+U718+V718</f>
        <v>117646.51628</v>
      </c>
      <c r="T718" s="48">
        <v>99999.346399999995</v>
      </c>
      <c r="U718" s="48">
        <v>17646.979879999999</v>
      </c>
      <c r="V718" s="48">
        <f>5258.99-5258.8</f>
        <v>0.18999999999959982</v>
      </c>
      <c r="W718" s="49">
        <f>X718+Y718+Z718</f>
        <v>129926.43639999999</v>
      </c>
      <c r="X718" s="48">
        <f>T718</f>
        <v>99999.346399999995</v>
      </c>
      <c r="Y718" s="48">
        <f>21008.82+5258.8</f>
        <v>26267.62</v>
      </c>
      <c r="Z718" s="48">
        <f>8918.27-5258.8</f>
        <v>3659.4700000000003</v>
      </c>
      <c r="AA718" s="29">
        <f t="shared" si="159"/>
        <v>12279.920120000001</v>
      </c>
      <c r="AB718" s="48">
        <f t="shared" si="155"/>
        <v>0</v>
      </c>
      <c r="AC718" s="49">
        <f t="shared" si="155"/>
        <v>8620.64012</v>
      </c>
      <c r="AD718" s="50">
        <f t="shared" si="155"/>
        <v>3659.2800000000007</v>
      </c>
      <c r="AE718" s="49">
        <f t="shared" si="157"/>
        <v>0</v>
      </c>
      <c r="AF718" s="48"/>
      <c r="AG718" s="49"/>
      <c r="AH718" s="50"/>
      <c r="AI718" s="49"/>
      <c r="AJ718" s="49"/>
      <c r="AM718" s="35"/>
      <c r="AN718" s="35"/>
      <c r="AO718" s="12"/>
      <c r="AQ718" s="9"/>
    </row>
    <row r="719" spans="1:43" ht="19.899999999999999" customHeight="1" outlineLevel="1" x14ac:dyDescent="0.2">
      <c r="A719" s="40"/>
      <c r="B719" s="92" t="s">
        <v>43</v>
      </c>
      <c r="C719" s="91">
        <v>112000</v>
      </c>
      <c r="D719" s="91"/>
      <c r="E719" s="91"/>
      <c r="F719" s="110"/>
      <c r="G719" s="49">
        <f>H719+I719+J719</f>
        <v>0</v>
      </c>
      <c r="H719" s="48"/>
      <c r="I719" s="48"/>
      <c r="J719" s="48"/>
      <c r="K719" s="49">
        <f>L719+M719+N719</f>
        <v>0</v>
      </c>
      <c r="L719" s="48"/>
      <c r="M719" s="48"/>
      <c r="N719" s="48"/>
      <c r="O719" s="49">
        <f>P719+Q719+R719</f>
        <v>112000</v>
      </c>
      <c r="P719" s="48"/>
      <c r="Q719" s="48">
        <v>78624</v>
      </c>
      <c r="R719" s="48">
        <v>33376</v>
      </c>
      <c r="S719" s="49">
        <f>T719+U719+V719</f>
        <v>0</v>
      </c>
      <c r="T719" s="48"/>
      <c r="U719" s="48"/>
      <c r="V719" s="48"/>
      <c r="W719" s="49">
        <f>X719+Y719+Z719</f>
        <v>39832.050000000003</v>
      </c>
      <c r="X719" s="48"/>
      <c r="Y719" s="48">
        <v>27962.1</v>
      </c>
      <c r="Z719" s="48">
        <v>11869.95</v>
      </c>
      <c r="AA719" s="29">
        <f t="shared" si="159"/>
        <v>39832.050000000003</v>
      </c>
      <c r="AB719" s="48">
        <f t="shared" si="155"/>
        <v>0</v>
      </c>
      <c r="AC719" s="49">
        <f t="shared" si="155"/>
        <v>27962.1</v>
      </c>
      <c r="AD719" s="50">
        <f t="shared" si="155"/>
        <v>11869.95</v>
      </c>
      <c r="AE719" s="49">
        <f t="shared" si="157"/>
        <v>0</v>
      </c>
      <c r="AF719" s="48"/>
      <c r="AG719" s="49"/>
      <c r="AH719" s="50"/>
      <c r="AI719" s="49"/>
      <c r="AJ719" s="49"/>
      <c r="AM719" s="35"/>
      <c r="AN719" s="35"/>
      <c r="AO719" s="12"/>
      <c r="AQ719" s="9"/>
    </row>
    <row r="720" spans="1:43" ht="19.899999999999999" customHeight="1" outlineLevel="1" x14ac:dyDescent="0.2">
      <c r="A720" s="40"/>
      <c r="B720" s="92" t="s">
        <v>44</v>
      </c>
      <c r="C720" s="91"/>
      <c r="D720" s="91"/>
      <c r="E720" s="91"/>
      <c r="F720" s="110"/>
      <c r="G720" s="49">
        <f>H720+I720+J720</f>
        <v>0</v>
      </c>
      <c r="H720" s="48"/>
      <c r="I720" s="48"/>
      <c r="J720" s="48"/>
      <c r="K720" s="49">
        <f>L720+M720+N720</f>
        <v>0</v>
      </c>
      <c r="L720" s="48"/>
      <c r="M720" s="48"/>
      <c r="N720" s="48"/>
      <c r="O720" s="49">
        <f>P720+Q720+R720</f>
        <v>0</v>
      </c>
      <c r="P720" s="48"/>
      <c r="Q720" s="48"/>
      <c r="R720" s="48"/>
      <c r="S720" s="49">
        <f>T720+U720+V720</f>
        <v>0</v>
      </c>
      <c r="T720" s="48"/>
      <c r="U720" s="48"/>
      <c r="V720" s="48"/>
      <c r="W720" s="49">
        <f>X720+Y720+Z720</f>
        <v>0</v>
      </c>
      <c r="X720" s="48"/>
      <c r="Y720" s="48"/>
      <c r="Z720" s="48"/>
      <c r="AA720" s="29">
        <f t="shared" si="159"/>
        <v>0</v>
      </c>
      <c r="AB720" s="48">
        <f t="shared" si="155"/>
        <v>0</v>
      </c>
      <c r="AC720" s="49">
        <f t="shared" si="155"/>
        <v>0</v>
      </c>
      <c r="AD720" s="50">
        <f t="shared" si="155"/>
        <v>0</v>
      </c>
      <c r="AE720" s="49">
        <f t="shared" si="157"/>
        <v>0</v>
      </c>
      <c r="AF720" s="48"/>
      <c r="AG720" s="49"/>
      <c r="AH720" s="50"/>
      <c r="AI720" s="49"/>
      <c r="AJ720" s="49"/>
      <c r="AM720" s="35"/>
      <c r="AN720" s="35"/>
      <c r="AO720" s="12"/>
      <c r="AQ720" s="9"/>
    </row>
    <row r="721" spans="1:43" ht="57.6" customHeight="1" outlineLevel="1" x14ac:dyDescent="0.2">
      <c r="A721" s="40">
        <v>128</v>
      </c>
      <c r="B721" s="92" t="s">
        <v>213</v>
      </c>
      <c r="C721" s="91">
        <v>889173.4</v>
      </c>
      <c r="D721" s="91">
        <f t="shared" ref="D721:Z721" si="166">SUM(D722:D725)</f>
        <v>0</v>
      </c>
      <c r="E721" s="91">
        <f t="shared" si="166"/>
        <v>0</v>
      </c>
      <c r="F721" s="91">
        <f t="shared" si="166"/>
        <v>0</v>
      </c>
      <c r="G721" s="91">
        <f t="shared" si="166"/>
        <v>0</v>
      </c>
      <c r="H721" s="91">
        <f t="shared" si="166"/>
        <v>0</v>
      </c>
      <c r="I721" s="91">
        <f t="shared" si="166"/>
        <v>0</v>
      </c>
      <c r="J721" s="91">
        <f t="shared" si="166"/>
        <v>0</v>
      </c>
      <c r="K721" s="91">
        <f t="shared" si="166"/>
        <v>0</v>
      </c>
      <c r="L721" s="91">
        <f t="shared" si="166"/>
        <v>0</v>
      </c>
      <c r="M721" s="91">
        <f t="shared" si="166"/>
        <v>0</v>
      </c>
      <c r="N721" s="91">
        <f t="shared" si="166"/>
        <v>0</v>
      </c>
      <c r="O721" s="91">
        <f t="shared" si="166"/>
        <v>202480.3418803419</v>
      </c>
      <c r="P721" s="91">
        <f t="shared" si="166"/>
        <v>160000</v>
      </c>
      <c r="Q721" s="91">
        <f t="shared" si="166"/>
        <v>29821.200000000012</v>
      </c>
      <c r="R721" s="91">
        <f t="shared" si="166"/>
        <v>12659.141880341886</v>
      </c>
      <c r="S721" s="49">
        <f t="shared" si="166"/>
        <v>60000</v>
      </c>
      <c r="T721" s="48">
        <f t="shared" si="166"/>
        <v>50999.984210000002</v>
      </c>
      <c r="U721" s="48">
        <f t="shared" si="166"/>
        <v>9000.0157899999995</v>
      </c>
      <c r="V721" s="48">
        <f t="shared" si="166"/>
        <v>0</v>
      </c>
      <c r="W721" s="49">
        <f t="shared" si="166"/>
        <v>60000</v>
      </c>
      <c r="X721" s="48">
        <f t="shared" si="166"/>
        <v>50999.984210000002</v>
      </c>
      <c r="Y721" s="48">
        <f t="shared" si="166"/>
        <v>9000.0157899999995</v>
      </c>
      <c r="Z721" s="48">
        <f t="shared" si="166"/>
        <v>0</v>
      </c>
      <c r="AA721" s="29">
        <f>AA723</f>
        <v>0</v>
      </c>
      <c r="AB721" s="29">
        <f t="shared" ref="AB721:AD721" si="167">AB723</f>
        <v>0</v>
      </c>
      <c r="AC721" s="29">
        <f t="shared" si="167"/>
        <v>0</v>
      </c>
      <c r="AD721" s="29">
        <f t="shared" si="167"/>
        <v>0</v>
      </c>
      <c r="AE721" s="49">
        <f>SUM(AE722:AE725)</f>
        <v>0</v>
      </c>
      <c r="AF721" s="48">
        <f>SUM(AF722:AF725)</f>
        <v>0</v>
      </c>
      <c r="AG721" s="49">
        <f>SUM(AG722:AG725)</f>
        <v>0</v>
      </c>
      <c r="AH721" s="50">
        <f>SUM(AH722:AH725)</f>
        <v>0</v>
      </c>
      <c r="AI721" s="49">
        <f>SUM(AI722:AI725)</f>
        <v>0</v>
      </c>
      <c r="AJ721" s="49"/>
      <c r="AM721" s="35"/>
      <c r="AN721" s="35"/>
      <c r="AO721" s="12"/>
      <c r="AQ721" s="9"/>
    </row>
    <row r="722" spans="1:43" ht="19.899999999999999" customHeight="1" outlineLevel="1" x14ac:dyDescent="0.2">
      <c r="A722" s="40"/>
      <c r="B722" s="92" t="s">
        <v>41</v>
      </c>
      <c r="C722" s="91"/>
      <c r="D722" s="91"/>
      <c r="E722" s="91"/>
      <c r="F722" s="110"/>
      <c r="G722" s="49">
        <f>H722+I722+J722</f>
        <v>0</v>
      </c>
      <c r="H722" s="48"/>
      <c r="I722" s="48"/>
      <c r="J722" s="48"/>
      <c r="K722" s="49">
        <f>L722+M722+N722</f>
        <v>0</v>
      </c>
      <c r="L722" s="48"/>
      <c r="M722" s="48"/>
      <c r="N722" s="48"/>
      <c r="O722" s="49">
        <f>P722+Q722+R722</f>
        <v>0</v>
      </c>
      <c r="P722" s="48"/>
      <c r="Q722" s="48"/>
      <c r="R722" s="48"/>
      <c r="S722" s="49">
        <f>T722+U722+V722</f>
        <v>0</v>
      </c>
      <c r="T722" s="48"/>
      <c r="U722" s="48"/>
      <c r="V722" s="48"/>
      <c r="W722" s="49">
        <f>X722+Y722+Z722</f>
        <v>0</v>
      </c>
      <c r="X722" s="48"/>
      <c r="Y722" s="48"/>
      <c r="Z722" s="48"/>
      <c r="AA722" s="29">
        <f t="shared" si="159"/>
        <v>0</v>
      </c>
      <c r="AB722" s="48">
        <f t="shared" si="155"/>
        <v>0</v>
      </c>
      <c r="AC722" s="49">
        <f t="shared" si="155"/>
        <v>0</v>
      </c>
      <c r="AD722" s="50">
        <f t="shared" si="155"/>
        <v>0</v>
      </c>
      <c r="AE722" s="49">
        <f>AF722+AG722+AH722</f>
        <v>0</v>
      </c>
      <c r="AF722" s="48"/>
      <c r="AG722" s="49"/>
      <c r="AH722" s="50"/>
      <c r="AI722" s="49"/>
      <c r="AJ722" s="49"/>
      <c r="AM722" s="35"/>
      <c r="AN722" s="35"/>
      <c r="AO722" s="12"/>
      <c r="AQ722" s="9"/>
    </row>
    <row r="723" spans="1:43" ht="19.899999999999999" customHeight="1" outlineLevel="1" x14ac:dyDescent="0.2">
      <c r="A723" s="40"/>
      <c r="B723" s="92" t="s">
        <v>42</v>
      </c>
      <c r="C723" s="91"/>
      <c r="D723" s="91"/>
      <c r="E723" s="91"/>
      <c r="F723" s="110"/>
      <c r="G723" s="49">
        <f>H723+I723+J723</f>
        <v>0</v>
      </c>
      <c r="H723" s="48"/>
      <c r="I723" s="48"/>
      <c r="J723" s="48"/>
      <c r="K723" s="49">
        <f>L723+M723+N723</f>
        <v>0</v>
      </c>
      <c r="L723" s="48"/>
      <c r="M723" s="48"/>
      <c r="N723" s="48"/>
      <c r="O723" s="49">
        <f>P723+Q723+R723</f>
        <v>202480.3418803419</v>
      </c>
      <c r="P723" s="48">
        <v>160000</v>
      </c>
      <c r="Q723" s="48">
        <f>205720.1-175898.9</f>
        <v>29821.200000000012</v>
      </c>
      <c r="R723" s="48">
        <f>Q723*29.8/70.2</f>
        <v>12659.141880341886</v>
      </c>
      <c r="S723" s="49">
        <f>T723+U723+V723</f>
        <v>60000</v>
      </c>
      <c r="T723" s="111">
        <v>50999.984210000002</v>
      </c>
      <c r="U723" s="111">
        <v>9000.0157899999995</v>
      </c>
      <c r="V723" s="111"/>
      <c r="W723" s="49">
        <f>X723+Y723+Z723</f>
        <v>60000</v>
      </c>
      <c r="X723" s="48">
        <f>T723</f>
        <v>50999.984210000002</v>
      </c>
      <c r="Y723" s="48">
        <f>U723</f>
        <v>9000.0157899999995</v>
      </c>
      <c r="Z723" s="48"/>
      <c r="AA723" s="29">
        <f t="shared" si="159"/>
        <v>0</v>
      </c>
      <c r="AB723" s="48"/>
      <c r="AC723" s="49"/>
      <c r="AD723" s="50">
        <f>V723</f>
        <v>0</v>
      </c>
      <c r="AE723" s="49">
        <f>AF723+AG723+AH723</f>
        <v>0</v>
      </c>
      <c r="AF723" s="48"/>
      <c r="AG723" s="49"/>
      <c r="AH723" s="50"/>
      <c r="AI723" s="49"/>
      <c r="AJ723" s="49"/>
      <c r="AM723" s="35"/>
      <c r="AN723" s="35"/>
      <c r="AO723" s="12"/>
      <c r="AQ723" s="9"/>
    </row>
    <row r="724" spans="1:43" ht="19.899999999999999" customHeight="1" outlineLevel="1" x14ac:dyDescent="0.2">
      <c r="A724" s="40"/>
      <c r="B724" s="92" t="s">
        <v>43</v>
      </c>
      <c r="C724" s="91"/>
      <c r="D724" s="91"/>
      <c r="E724" s="91"/>
      <c r="F724" s="110"/>
      <c r="G724" s="49">
        <f>H724+I724+J724</f>
        <v>0</v>
      </c>
      <c r="H724" s="48"/>
      <c r="I724" s="48"/>
      <c r="J724" s="48"/>
      <c r="K724" s="49">
        <f>L724+M724+N724</f>
        <v>0</v>
      </c>
      <c r="L724" s="48"/>
      <c r="M724" s="48"/>
      <c r="N724" s="48"/>
      <c r="O724" s="49">
        <f>P724+Q724+R724</f>
        <v>0</v>
      </c>
      <c r="P724" s="48"/>
      <c r="Q724" s="48"/>
      <c r="R724" s="48"/>
      <c r="S724" s="49">
        <f>T724+U724+V724</f>
        <v>0</v>
      </c>
      <c r="T724" s="48"/>
      <c r="U724" s="48"/>
      <c r="V724" s="48"/>
      <c r="W724" s="49">
        <f>X724+Y724+Z724</f>
        <v>0</v>
      </c>
      <c r="X724" s="48"/>
      <c r="Y724" s="48"/>
      <c r="Z724" s="48"/>
      <c r="AA724" s="29">
        <f t="shared" si="159"/>
        <v>0</v>
      </c>
      <c r="AB724" s="48">
        <f t="shared" si="155"/>
        <v>0</v>
      </c>
      <c r="AC724" s="49">
        <f t="shared" si="155"/>
        <v>0</v>
      </c>
      <c r="AD724" s="50">
        <f t="shared" si="155"/>
        <v>0</v>
      </c>
      <c r="AE724" s="49">
        <f>AF724+AG724+AH724</f>
        <v>0</v>
      </c>
      <c r="AF724" s="48"/>
      <c r="AG724" s="49"/>
      <c r="AH724" s="50"/>
      <c r="AI724" s="49"/>
      <c r="AJ724" s="49"/>
      <c r="AM724" s="35"/>
      <c r="AN724" s="35"/>
      <c r="AO724" s="12"/>
      <c r="AQ724" s="9"/>
    </row>
    <row r="725" spans="1:43" ht="19.899999999999999" customHeight="1" outlineLevel="1" x14ac:dyDescent="0.2">
      <c r="A725" s="40"/>
      <c r="B725" s="92" t="s">
        <v>44</v>
      </c>
      <c r="C725" s="91"/>
      <c r="D725" s="91"/>
      <c r="E725" s="91"/>
      <c r="F725" s="110"/>
      <c r="G725" s="49">
        <f>H725+I725+J725</f>
        <v>0</v>
      </c>
      <c r="H725" s="48"/>
      <c r="I725" s="48"/>
      <c r="J725" s="48"/>
      <c r="K725" s="49">
        <f>L725+M725+N725</f>
        <v>0</v>
      </c>
      <c r="L725" s="48"/>
      <c r="M725" s="48"/>
      <c r="N725" s="48"/>
      <c r="O725" s="49">
        <f>P725+Q725+R725</f>
        <v>0</v>
      </c>
      <c r="P725" s="48"/>
      <c r="Q725" s="48"/>
      <c r="R725" s="48"/>
      <c r="S725" s="49">
        <f>T725+U725+V725</f>
        <v>0</v>
      </c>
      <c r="T725" s="48"/>
      <c r="U725" s="48"/>
      <c r="V725" s="48"/>
      <c r="W725" s="49">
        <f>X725+Y725+Z725</f>
        <v>0</v>
      </c>
      <c r="X725" s="48"/>
      <c r="Y725" s="48"/>
      <c r="Z725" s="48"/>
      <c r="AA725" s="29">
        <f t="shared" si="159"/>
        <v>0</v>
      </c>
      <c r="AB725" s="48">
        <f t="shared" si="155"/>
        <v>0</v>
      </c>
      <c r="AC725" s="49">
        <f t="shared" si="155"/>
        <v>0</v>
      </c>
      <c r="AD725" s="50">
        <f t="shared" si="155"/>
        <v>0</v>
      </c>
      <c r="AE725" s="49">
        <f>AF725+AG725+AH725</f>
        <v>0</v>
      </c>
      <c r="AF725" s="48"/>
      <c r="AG725" s="49"/>
      <c r="AH725" s="50"/>
      <c r="AI725" s="49"/>
      <c r="AJ725" s="49"/>
      <c r="AM725" s="35"/>
      <c r="AN725" s="35"/>
      <c r="AO725" s="12"/>
      <c r="AQ725" s="9"/>
    </row>
    <row r="726" spans="1:43" ht="73.900000000000006" customHeight="1" outlineLevel="1" x14ac:dyDescent="0.2">
      <c r="A726" s="40">
        <v>129</v>
      </c>
      <c r="B726" s="92" t="s">
        <v>214</v>
      </c>
      <c r="C726" s="91">
        <v>785107.9</v>
      </c>
      <c r="D726" s="91">
        <f t="shared" ref="D726:Z726" si="168">SUM(D727:D730)</f>
        <v>0</v>
      </c>
      <c r="E726" s="91">
        <f t="shared" si="168"/>
        <v>0</v>
      </c>
      <c r="F726" s="91">
        <f t="shared" si="168"/>
        <v>0</v>
      </c>
      <c r="G726" s="91">
        <f t="shared" si="168"/>
        <v>0</v>
      </c>
      <c r="H726" s="91">
        <f t="shared" si="168"/>
        <v>0</v>
      </c>
      <c r="I726" s="91">
        <f t="shared" si="168"/>
        <v>0</v>
      </c>
      <c r="J726" s="91">
        <f t="shared" si="168"/>
        <v>0</v>
      </c>
      <c r="K726" s="91">
        <f t="shared" si="168"/>
        <v>0</v>
      </c>
      <c r="L726" s="91">
        <f t="shared" si="168"/>
        <v>0</v>
      </c>
      <c r="M726" s="91">
        <f t="shared" si="168"/>
        <v>0</v>
      </c>
      <c r="N726" s="91">
        <f t="shared" si="168"/>
        <v>0</v>
      </c>
      <c r="O726" s="91">
        <f t="shared" si="168"/>
        <v>167186.18233618236</v>
      </c>
      <c r="P726" s="91">
        <f t="shared" si="168"/>
        <v>130000</v>
      </c>
      <c r="Q726" s="91">
        <f t="shared" si="168"/>
        <v>26104.700000000012</v>
      </c>
      <c r="R726" s="91">
        <f t="shared" si="168"/>
        <v>11081.482336182342</v>
      </c>
      <c r="S726" s="49">
        <f t="shared" si="168"/>
        <v>60263.601819999996</v>
      </c>
      <c r="T726" s="48">
        <f t="shared" si="168"/>
        <v>51224.045689999999</v>
      </c>
      <c r="U726" s="48">
        <f t="shared" si="168"/>
        <v>9039.5561300000008</v>
      </c>
      <c r="V726" s="48">
        <f t="shared" si="168"/>
        <v>0</v>
      </c>
      <c r="W726" s="49">
        <f t="shared" si="168"/>
        <v>60263.601819999996</v>
      </c>
      <c r="X726" s="48">
        <f t="shared" si="168"/>
        <v>51224.045689999999</v>
      </c>
      <c r="Y726" s="48">
        <f t="shared" si="168"/>
        <v>9039.5561300000008</v>
      </c>
      <c r="Z726" s="48">
        <f t="shared" si="168"/>
        <v>0</v>
      </c>
      <c r="AA726" s="29">
        <f>AA728</f>
        <v>0</v>
      </c>
      <c r="AB726" s="29">
        <f t="shared" ref="AB726:AD726" si="169">AB728</f>
        <v>0</v>
      </c>
      <c r="AC726" s="29">
        <f t="shared" si="169"/>
        <v>0</v>
      </c>
      <c r="AD726" s="29">
        <f t="shared" si="169"/>
        <v>0</v>
      </c>
      <c r="AE726" s="49">
        <f>SUM(AE727:AE730)</f>
        <v>0</v>
      </c>
      <c r="AF726" s="48">
        <f>SUM(AF727:AF730)</f>
        <v>0</v>
      </c>
      <c r="AG726" s="49">
        <f>SUM(AG727:AG730)</f>
        <v>0</v>
      </c>
      <c r="AH726" s="50">
        <f>SUM(AH727:AH730)</f>
        <v>0</v>
      </c>
      <c r="AI726" s="49">
        <f>SUM(AI727:AI730)</f>
        <v>0</v>
      </c>
      <c r="AJ726" s="49"/>
      <c r="AM726" s="35"/>
      <c r="AN726" s="35"/>
      <c r="AO726" s="12"/>
      <c r="AQ726" s="9"/>
    </row>
    <row r="727" spans="1:43" ht="19.899999999999999" customHeight="1" outlineLevel="1" x14ac:dyDescent="0.2">
      <c r="A727" s="40"/>
      <c r="B727" s="92" t="s">
        <v>41</v>
      </c>
      <c r="C727" s="91"/>
      <c r="D727" s="91"/>
      <c r="E727" s="91"/>
      <c r="F727" s="110"/>
      <c r="G727" s="49">
        <f>H727+I727+J727</f>
        <v>0</v>
      </c>
      <c r="H727" s="48"/>
      <c r="I727" s="48"/>
      <c r="J727" s="48"/>
      <c r="K727" s="49">
        <f>L727+M727+N727</f>
        <v>0</v>
      </c>
      <c r="L727" s="48"/>
      <c r="M727" s="48"/>
      <c r="N727" s="48"/>
      <c r="O727" s="49">
        <f>P727+Q727+R727</f>
        <v>0</v>
      </c>
      <c r="P727" s="48"/>
      <c r="Q727" s="48"/>
      <c r="R727" s="48"/>
      <c r="S727" s="49">
        <f>T727+U727+V727</f>
        <v>0</v>
      </c>
      <c r="T727" s="48"/>
      <c r="U727" s="48"/>
      <c r="V727" s="48"/>
      <c r="W727" s="49">
        <f>X727+Y727+Z727</f>
        <v>0</v>
      </c>
      <c r="X727" s="48"/>
      <c r="Y727" s="48"/>
      <c r="Z727" s="48"/>
      <c r="AA727" s="29">
        <f t="shared" si="159"/>
        <v>0</v>
      </c>
      <c r="AB727" s="48">
        <f t="shared" ref="AB727:AD742" si="170">X727+H727-L727-(T727-AF727)</f>
        <v>0</v>
      </c>
      <c r="AC727" s="49">
        <f t="shared" si="170"/>
        <v>0</v>
      </c>
      <c r="AD727" s="50">
        <f t="shared" si="170"/>
        <v>0</v>
      </c>
      <c r="AE727" s="49">
        <f>AF727+AG727+AH727</f>
        <v>0</v>
      </c>
      <c r="AF727" s="48"/>
      <c r="AG727" s="49"/>
      <c r="AH727" s="50"/>
      <c r="AI727" s="49"/>
      <c r="AJ727" s="49"/>
      <c r="AM727" s="35"/>
      <c r="AN727" s="35"/>
      <c r="AO727" s="12"/>
      <c r="AQ727" s="9"/>
    </row>
    <row r="728" spans="1:43" ht="19.899999999999999" customHeight="1" outlineLevel="1" x14ac:dyDescent="0.2">
      <c r="A728" s="40"/>
      <c r="B728" s="92" t="s">
        <v>42</v>
      </c>
      <c r="C728" s="91"/>
      <c r="D728" s="91"/>
      <c r="E728" s="91"/>
      <c r="F728" s="110"/>
      <c r="G728" s="49">
        <f>H728+I728+J728</f>
        <v>0</v>
      </c>
      <c r="H728" s="48"/>
      <c r="I728" s="48"/>
      <c r="J728" s="48"/>
      <c r="K728" s="49">
        <f>L728+M728+N728</f>
        <v>0</v>
      </c>
      <c r="L728" s="48"/>
      <c r="M728" s="48"/>
      <c r="N728" s="48"/>
      <c r="O728" s="49">
        <f>P728+Q728+R728</f>
        <v>167186.18233618236</v>
      </c>
      <c r="P728" s="48">
        <v>130000</v>
      </c>
      <c r="Q728" s="48">
        <f>231537.7-205433</f>
        <v>26104.700000000012</v>
      </c>
      <c r="R728" s="48">
        <f>Q728*29.8/70.2</f>
        <v>11081.482336182342</v>
      </c>
      <c r="S728" s="49">
        <f>T728+U728+V728</f>
        <v>60263.601819999996</v>
      </c>
      <c r="T728" s="111">
        <v>51224.045689999999</v>
      </c>
      <c r="U728" s="111">
        <v>9039.5561300000008</v>
      </c>
      <c r="V728" s="111"/>
      <c r="W728" s="49">
        <f>X728+Y728+Z728</f>
        <v>60263.601819999996</v>
      </c>
      <c r="X728" s="48">
        <f>T728</f>
        <v>51224.045689999999</v>
      </c>
      <c r="Y728" s="48">
        <f>U728</f>
        <v>9039.5561300000008</v>
      </c>
      <c r="Z728" s="48"/>
      <c r="AA728" s="29">
        <f t="shared" si="159"/>
        <v>0</v>
      </c>
      <c r="AB728" s="48"/>
      <c r="AC728" s="49"/>
      <c r="AD728" s="50">
        <f>V728</f>
        <v>0</v>
      </c>
      <c r="AE728" s="49">
        <f>AF728+AG728+AH728</f>
        <v>0</v>
      </c>
      <c r="AF728" s="48"/>
      <c r="AG728" s="49"/>
      <c r="AH728" s="50"/>
      <c r="AI728" s="49"/>
      <c r="AJ728" s="49"/>
      <c r="AM728" s="35"/>
      <c r="AN728" s="35"/>
      <c r="AO728" s="12"/>
      <c r="AQ728" s="9"/>
    </row>
    <row r="729" spans="1:43" ht="19.899999999999999" customHeight="1" outlineLevel="1" x14ac:dyDescent="0.2">
      <c r="A729" s="40"/>
      <c r="B729" s="92" t="s">
        <v>43</v>
      </c>
      <c r="C729" s="91"/>
      <c r="D729" s="91"/>
      <c r="E729" s="91"/>
      <c r="F729" s="110"/>
      <c r="G729" s="49">
        <f>H729+I729+J729</f>
        <v>0</v>
      </c>
      <c r="H729" s="48"/>
      <c r="I729" s="48"/>
      <c r="J729" s="48"/>
      <c r="K729" s="49">
        <f>L729+M729+N729</f>
        <v>0</v>
      </c>
      <c r="L729" s="48"/>
      <c r="M729" s="48"/>
      <c r="N729" s="48"/>
      <c r="O729" s="49">
        <f>P729+Q729+R729</f>
        <v>0</v>
      </c>
      <c r="P729" s="48"/>
      <c r="Q729" s="48"/>
      <c r="R729" s="48"/>
      <c r="S729" s="49">
        <f>T729+U729+V729</f>
        <v>0</v>
      </c>
      <c r="T729" s="48"/>
      <c r="U729" s="48"/>
      <c r="V729" s="48"/>
      <c r="W729" s="49">
        <f>X729+Y729+Z729</f>
        <v>0</v>
      </c>
      <c r="X729" s="48"/>
      <c r="Y729" s="48"/>
      <c r="Z729" s="48"/>
      <c r="AA729" s="29">
        <f t="shared" si="159"/>
        <v>0</v>
      </c>
      <c r="AB729" s="48">
        <f t="shared" si="170"/>
        <v>0</v>
      </c>
      <c r="AC729" s="49">
        <f t="shared" si="170"/>
        <v>0</v>
      </c>
      <c r="AD729" s="50">
        <f t="shared" si="170"/>
        <v>0</v>
      </c>
      <c r="AE729" s="49">
        <f>AF729+AG729+AH729</f>
        <v>0</v>
      </c>
      <c r="AF729" s="48"/>
      <c r="AG729" s="49"/>
      <c r="AH729" s="50"/>
      <c r="AI729" s="49"/>
      <c r="AJ729" s="49"/>
      <c r="AM729" s="35"/>
      <c r="AN729" s="35"/>
      <c r="AO729" s="12"/>
      <c r="AQ729" s="9"/>
    </row>
    <row r="730" spans="1:43" ht="19.899999999999999" customHeight="1" outlineLevel="1" x14ac:dyDescent="0.2">
      <c r="A730" s="40"/>
      <c r="B730" s="92" t="s">
        <v>44</v>
      </c>
      <c r="C730" s="91"/>
      <c r="D730" s="91"/>
      <c r="E730" s="91"/>
      <c r="F730" s="110"/>
      <c r="G730" s="49">
        <f>H730+I730+J730</f>
        <v>0</v>
      </c>
      <c r="H730" s="48"/>
      <c r="I730" s="48"/>
      <c r="J730" s="48"/>
      <c r="K730" s="49">
        <f>L730+M730+N730</f>
        <v>0</v>
      </c>
      <c r="L730" s="48"/>
      <c r="M730" s="48"/>
      <c r="N730" s="48"/>
      <c r="O730" s="49">
        <f>P730+Q730+R730</f>
        <v>0</v>
      </c>
      <c r="P730" s="48"/>
      <c r="Q730" s="48"/>
      <c r="R730" s="48"/>
      <c r="S730" s="49">
        <f>T730+U730+V730</f>
        <v>0</v>
      </c>
      <c r="T730" s="48"/>
      <c r="U730" s="48"/>
      <c r="V730" s="48"/>
      <c r="W730" s="49">
        <f>X730+Y730+Z730</f>
        <v>0</v>
      </c>
      <c r="X730" s="48"/>
      <c r="Y730" s="48"/>
      <c r="Z730" s="48"/>
      <c r="AA730" s="29">
        <f t="shared" si="159"/>
        <v>0</v>
      </c>
      <c r="AB730" s="48">
        <f t="shared" si="170"/>
        <v>0</v>
      </c>
      <c r="AC730" s="49">
        <f t="shared" si="170"/>
        <v>0</v>
      </c>
      <c r="AD730" s="50">
        <f t="shared" si="170"/>
        <v>0</v>
      </c>
      <c r="AE730" s="49">
        <f>AF730+AG730+AH730</f>
        <v>0</v>
      </c>
      <c r="AF730" s="48"/>
      <c r="AG730" s="49"/>
      <c r="AH730" s="50"/>
      <c r="AI730" s="49"/>
      <c r="AJ730" s="49"/>
      <c r="AM730" s="35"/>
      <c r="AN730" s="35"/>
      <c r="AO730" s="12"/>
      <c r="AQ730" s="9"/>
    </row>
    <row r="731" spans="1:43" ht="69" customHeight="1" outlineLevel="1" x14ac:dyDescent="0.2">
      <c r="A731" s="40">
        <v>130</v>
      </c>
      <c r="B731" s="92" t="s">
        <v>215</v>
      </c>
      <c r="C731" s="91">
        <v>861288.4</v>
      </c>
      <c r="D731" s="91">
        <f t="shared" ref="D731:Z731" si="171">SUM(D732:D735)</f>
        <v>0</v>
      </c>
      <c r="E731" s="91">
        <f t="shared" si="171"/>
        <v>0</v>
      </c>
      <c r="F731" s="91">
        <f t="shared" si="171"/>
        <v>0</v>
      </c>
      <c r="G731" s="91">
        <f t="shared" si="171"/>
        <v>0</v>
      </c>
      <c r="H731" s="91">
        <f t="shared" si="171"/>
        <v>0</v>
      </c>
      <c r="I731" s="91">
        <f t="shared" si="171"/>
        <v>0</v>
      </c>
      <c r="J731" s="91">
        <f t="shared" si="171"/>
        <v>0</v>
      </c>
      <c r="K731" s="91">
        <f t="shared" si="171"/>
        <v>0</v>
      </c>
      <c r="L731" s="91">
        <f t="shared" si="171"/>
        <v>0</v>
      </c>
      <c r="M731" s="91">
        <f t="shared" si="171"/>
        <v>0</v>
      </c>
      <c r="N731" s="91">
        <f t="shared" si="171"/>
        <v>0</v>
      </c>
      <c r="O731" s="91">
        <f t="shared" si="171"/>
        <v>261303.9886039886</v>
      </c>
      <c r="P731" s="91">
        <f t="shared" si="171"/>
        <v>210000</v>
      </c>
      <c r="Q731" s="91">
        <f t="shared" si="171"/>
        <v>36015.399999999994</v>
      </c>
      <c r="R731" s="91">
        <f t="shared" si="171"/>
        <v>15288.588603988603</v>
      </c>
      <c r="S731" s="49">
        <f t="shared" si="171"/>
        <v>123529.45</v>
      </c>
      <c r="T731" s="48">
        <f t="shared" si="171"/>
        <v>105000</v>
      </c>
      <c r="U731" s="48">
        <f t="shared" si="171"/>
        <v>18529.45</v>
      </c>
      <c r="V731" s="48">
        <f t="shared" si="171"/>
        <v>0</v>
      </c>
      <c r="W731" s="49">
        <f t="shared" si="171"/>
        <v>123529.45</v>
      </c>
      <c r="X731" s="48">
        <f t="shared" si="171"/>
        <v>105000</v>
      </c>
      <c r="Y731" s="48">
        <f t="shared" si="171"/>
        <v>18529.45</v>
      </c>
      <c r="Z731" s="48">
        <f t="shared" si="171"/>
        <v>0</v>
      </c>
      <c r="AA731" s="29">
        <f>AA733</f>
        <v>0</v>
      </c>
      <c r="AB731" s="29">
        <f t="shared" ref="AB731:AD731" si="172">AB733</f>
        <v>0</v>
      </c>
      <c r="AC731" s="29">
        <f t="shared" si="172"/>
        <v>0</v>
      </c>
      <c r="AD731" s="29">
        <f t="shared" si="172"/>
        <v>0</v>
      </c>
      <c r="AE731" s="49">
        <f>SUM(AE732:AE735)</f>
        <v>0</v>
      </c>
      <c r="AF731" s="48">
        <f>SUM(AF732:AF735)</f>
        <v>0</v>
      </c>
      <c r="AG731" s="49">
        <f>SUM(AG732:AG735)</f>
        <v>0</v>
      </c>
      <c r="AH731" s="50">
        <f>SUM(AH732:AH735)</f>
        <v>0</v>
      </c>
      <c r="AI731" s="49">
        <f>SUM(AI732:AI735)</f>
        <v>0</v>
      </c>
      <c r="AJ731" s="49"/>
      <c r="AM731" s="35"/>
      <c r="AN731" s="35"/>
      <c r="AO731" s="12"/>
      <c r="AQ731" s="9"/>
    </row>
    <row r="732" spans="1:43" ht="19.899999999999999" customHeight="1" outlineLevel="1" x14ac:dyDescent="0.2">
      <c r="A732" s="40"/>
      <c r="B732" s="92" t="s">
        <v>41</v>
      </c>
      <c r="C732" s="91"/>
      <c r="D732" s="91"/>
      <c r="E732" s="91"/>
      <c r="F732" s="110"/>
      <c r="G732" s="49">
        <f>H732+I732+J732</f>
        <v>0</v>
      </c>
      <c r="H732" s="48"/>
      <c r="I732" s="48"/>
      <c r="J732" s="48"/>
      <c r="K732" s="49">
        <f>L732+M732+N732</f>
        <v>0</v>
      </c>
      <c r="L732" s="48"/>
      <c r="M732" s="48"/>
      <c r="N732" s="48"/>
      <c r="O732" s="49">
        <f>P732+Q732+R732</f>
        <v>0</v>
      </c>
      <c r="P732" s="48"/>
      <c r="Q732" s="48"/>
      <c r="R732" s="48"/>
      <c r="S732" s="49">
        <f>T732+U732+V732</f>
        <v>0</v>
      </c>
      <c r="T732" s="48"/>
      <c r="U732" s="48"/>
      <c r="V732" s="48"/>
      <c r="W732" s="49">
        <f>X732+Y732+Z732</f>
        <v>0</v>
      </c>
      <c r="X732" s="48"/>
      <c r="Y732" s="48"/>
      <c r="Z732" s="48"/>
      <c r="AA732" s="29">
        <f t="shared" si="159"/>
        <v>0</v>
      </c>
      <c r="AB732" s="48">
        <f t="shared" si="170"/>
        <v>0</v>
      </c>
      <c r="AC732" s="49">
        <f t="shared" si="170"/>
        <v>0</v>
      </c>
      <c r="AD732" s="50">
        <f t="shared" si="170"/>
        <v>0</v>
      </c>
      <c r="AE732" s="49">
        <f>AF732+AG732+AH732</f>
        <v>0</v>
      </c>
      <c r="AF732" s="48"/>
      <c r="AG732" s="49"/>
      <c r="AH732" s="50"/>
      <c r="AI732" s="49"/>
      <c r="AJ732" s="49"/>
      <c r="AM732" s="35"/>
      <c r="AN732" s="35"/>
      <c r="AO732" s="12"/>
      <c r="AQ732" s="9"/>
    </row>
    <row r="733" spans="1:43" ht="19.899999999999999" customHeight="1" outlineLevel="1" x14ac:dyDescent="0.2">
      <c r="A733" s="40"/>
      <c r="B733" s="92" t="s">
        <v>42</v>
      </c>
      <c r="C733" s="91"/>
      <c r="D733" s="91"/>
      <c r="E733" s="91"/>
      <c r="F733" s="110"/>
      <c r="G733" s="49">
        <f>H733+I733+J733</f>
        <v>0</v>
      </c>
      <c r="H733" s="48"/>
      <c r="I733" s="48"/>
      <c r="J733" s="48"/>
      <c r="K733" s="49">
        <f>L733+M733+N733</f>
        <v>0</v>
      </c>
      <c r="L733" s="48"/>
      <c r="M733" s="48"/>
      <c r="N733" s="48"/>
      <c r="O733" s="49">
        <f>P733+Q733+R733</f>
        <v>261303.9886039886</v>
      </c>
      <c r="P733" s="48">
        <v>210000</v>
      </c>
      <c r="Q733" s="48">
        <f>237492.4-201477</f>
        <v>36015.399999999994</v>
      </c>
      <c r="R733" s="48">
        <f>Q733*29.8/70.2</f>
        <v>15288.588603988603</v>
      </c>
      <c r="S733" s="49">
        <f>T733+U733+V733</f>
        <v>123529.45</v>
      </c>
      <c r="T733" s="48">
        <v>105000</v>
      </c>
      <c r="U733" s="111">
        <v>18529.45</v>
      </c>
      <c r="V733" s="111"/>
      <c r="W733" s="49">
        <f>X733+Y733+Z733</f>
        <v>123529.45</v>
      </c>
      <c r="X733" s="48">
        <f>T733</f>
        <v>105000</v>
      </c>
      <c r="Y733" s="48">
        <f>U733</f>
        <v>18529.45</v>
      </c>
      <c r="Z733" s="48"/>
      <c r="AA733" s="29">
        <f t="shared" si="159"/>
        <v>0</v>
      </c>
      <c r="AB733" s="48"/>
      <c r="AC733" s="49"/>
      <c r="AD733" s="50">
        <f>V733</f>
        <v>0</v>
      </c>
      <c r="AE733" s="49">
        <f>AF733+AG733+AH733</f>
        <v>0</v>
      </c>
      <c r="AF733" s="48"/>
      <c r="AG733" s="49"/>
      <c r="AH733" s="50"/>
      <c r="AI733" s="49"/>
      <c r="AJ733" s="49"/>
      <c r="AM733" s="35"/>
      <c r="AN733" s="35"/>
      <c r="AO733" s="12"/>
      <c r="AQ733" s="9"/>
    </row>
    <row r="734" spans="1:43" ht="19.899999999999999" customHeight="1" outlineLevel="1" x14ac:dyDescent="0.2">
      <c r="A734" s="40"/>
      <c r="B734" s="92" t="s">
        <v>43</v>
      </c>
      <c r="C734" s="91"/>
      <c r="D734" s="91"/>
      <c r="E734" s="91"/>
      <c r="F734" s="110"/>
      <c r="G734" s="49">
        <f>H734+I734+J734</f>
        <v>0</v>
      </c>
      <c r="H734" s="48"/>
      <c r="I734" s="48"/>
      <c r="J734" s="48"/>
      <c r="K734" s="49">
        <f>L734+M734+N734</f>
        <v>0</v>
      </c>
      <c r="L734" s="48"/>
      <c r="M734" s="48"/>
      <c r="N734" s="48"/>
      <c r="O734" s="49">
        <f>P734+Q734+R734</f>
        <v>0</v>
      </c>
      <c r="P734" s="48"/>
      <c r="Q734" s="48"/>
      <c r="R734" s="48"/>
      <c r="S734" s="49">
        <f>T734+U734+V734</f>
        <v>0</v>
      </c>
      <c r="T734" s="48"/>
      <c r="U734" s="48"/>
      <c r="V734" s="48"/>
      <c r="W734" s="49">
        <f>X734+Y734+Z734</f>
        <v>0</v>
      </c>
      <c r="X734" s="48"/>
      <c r="Y734" s="48"/>
      <c r="Z734" s="48"/>
      <c r="AA734" s="29">
        <f t="shared" si="159"/>
        <v>0</v>
      </c>
      <c r="AB734" s="48">
        <f t="shared" si="170"/>
        <v>0</v>
      </c>
      <c r="AC734" s="49">
        <f t="shared" si="170"/>
        <v>0</v>
      </c>
      <c r="AD734" s="50">
        <f t="shared" si="170"/>
        <v>0</v>
      </c>
      <c r="AE734" s="49">
        <f>AF734+AG734+AH734</f>
        <v>0</v>
      </c>
      <c r="AF734" s="48"/>
      <c r="AG734" s="49"/>
      <c r="AH734" s="50"/>
      <c r="AI734" s="49"/>
      <c r="AJ734" s="49"/>
      <c r="AM734" s="35"/>
      <c r="AN734" s="35"/>
      <c r="AO734" s="12"/>
      <c r="AQ734" s="9"/>
    </row>
    <row r="735" spans="1:43" ht="19.899999999999999" customHeight="1" outlineLevel="1" x14ac:dyDescent="0.2">
      <c r="A735" s="40"/>
      <c r="B735" s="92" t="s">
        <v>44</v>
      </c>
      <c r="C735" s="91"/>
      <c r="D735" s="91"/>
      <c r="E735" s="91"/>
      <c r="F735" s="110"/>
      <c r="G735" s="49">
        <f>H735+I735+J735</f>
        <v>0</v>
      </c>
      <c r="H735" s="48"/>
      <c r="I735" s="48"/>
      <c r="J735" s="48"/>
      <c r="K735" s="49">
        <f>L735+M735+N735</f>
        <v>0</v>
      </c>
      <c r="L735" s="48"/>
      <c r="M735" s="48"/>
      <c r="N735" s="48"/>
      <c r="O735" s="49">
        <f>P735+Q735+R735</f>
        <v>0</v>
      </c>
      <c r="P735" s="48"/>
      <c r="Q735" s="48"/>
      <c r="R735" s="48"/>
      <c r="S735" s="49">
        <f>T735+U735+V735</f>
        <v>0</v>
      </c>
      <c r="T735" s="48"/>
      <c r="U735" s="48"/>
      <c r="V735" s="48"/>
      <c r="W735" s="49">
        <f>X735+Y735+Z735</f>
        <v>0</v>
      </c>
      <c r="X735" s="48"/>
      <c r="Y735" s="48"/>
      <c r="Z735" s="48"/>
      <c r="AA735" s="29">
        <f t="shared" si="159"/>
        <v>0</v>
      </c>
      <c r="AB735" s="48">
        <f t="shared" si="170"/>
        <v>0</v>
      </c>
      <c r="AC735" s="49">
        <f t="shared" si="170"/>
        <v>0</v>
      </c>
      <c r="AD735" s="50">
        <f t="shared" si="170"/>
        <v>0</v>
      </c>
      <c r="AE735" s="49">
        <f>AF735+AG735+AH735</f>
        <v>0</v>
      </c>
      <c r="AF735" s="48"/>
      <c r="AG735" s="49"/>
      <c r="AH735" s="50"/>
      <c r="AI735" s="49"/>
      <c r="AJ735" s="49"/>
      <c r="AM735" s="35"/>
      <c r="AN735" s="35"/>
      <c r="AO735" s="12"/>
      <c r="AQ735" s="9"/>
    </row>
    <row r="736" spans="1:43" ht="98.45" customHeight="1" outlineLevel="1" x14ac:dyDescent="0.2">
      <c r="A736" s="40">
        <v>131</v>
      </c>
      <c r="B736" s="92" t="s">
        <v>216</v>
      </c>
      <c r="C736" s="91">
        <f t="shared" ref="C736:Z736" si="173">SUM(C737:C740)</f>
        <v>764546.93</v>
      </c>
      <c r="D736" s="91">
        <f t="shared" si="173"/>
        <v>0</v>
      </c>
      <c r="E736" s="91">
        <f t="shared" si="173"/>
        <v>174994.49</v>
      </c>
      <c r="F736" s="91">
        <f t="shared" si="173"/>
        <v>174994.49</v>
      </c>
      <c r="G736" s="91">
        <f t="shared" si="173"/>
        <v>0</v>
      </c>
      <c r="H736" s="91">
        <f t="shared" si="173"/>
        <v>0</v>
      </c>
      <c r="I736" s="91">
        <f t="shared" si="173"/>
        <v>0</v>
      </c>
      <c r="J736" s="91">
        <f t="shared" si="173"/>
        <v>0</v>
      </c>
      <c r="K736" s="91">
        <f t="shared" si="173"/>
        <v>0</v>
      </c>
      <c r="L736" s="91">
        <f t="shared" si="173"/>
        <v>0</v>
      </c>
      <c r="M736" s="91">
        <f t="shared" si="173"/>
        <v>0</v>
      </c>
      <c r="N736" s="91">
        <f t="shared" si="173"/>
        <v>0</v>
      </c>
      <c r="O736" s="91">
        <f t="shared" si="173"/>
        <v>327873.39999999997</v>
      </c>
      <c r="P736" s="91">
        <f t="shared" si="173"/>
        <v>110000</v>
      </c>
      <c r="Q736" s="91">
        <f t="shared" si="173"/>
        <v>152946.79999999999</v>
      </c>
      <c r="R736" s="91">
        <f>R738+R739+R740</f>
        <v>64926.6</v>
      </c>
      <c r="S736" s="49">
        <f t="shared" si="173"/>
        <v>129441.20611000001</v>
      </c>
      <c r="T736" s="48">
        <f t="shared" si="173"/>
        <v>109999.66112</v>
      </c>
      <c r="U736" s="48">
        <f t="shared" si="173"/>
        <v>19411.744989999999</v>
      </c>
      <c r="V736" s="48">
        <f t="shared" si="173"/>
        <v>29.8</v>
      </c>
      <c r="W736" s="49">
        <f t="shared" si="173"/>
        <v>129511.39611000002</v>
      </c>
      <c r="X736" s="48">
        <f t="shared" si="173"/>
        <v>109999.66112</v>
      </c>
      <c r="Y736" s="48">
        <f t="shared" si="173"/>
        <v>19481.934989999998</v>
      </c>
      <c r="Z736" s="48">
        <f t="shared" si="173"/>
        <v>29.8</v>
      </c>
      <c r="AA736" s="29">
        <f t="shared" si="159"/>
        <v>70.18999999999869</v>
      </c>
      <c r="AB736" s="48">
        <f t="shared" si="170"/>
        <v>0</v>
      </c>
      <c r="AC736" s="49">
        <f t="shared" si="170"/>
        <v>70.18999999999869</v>
      </c>
      <c r="AD736" s="50">
        <f t="shared" si="170"/>
        <v>0</v>
      </c>
      <c r="AE736" s="49">
        <f>SUM(AE737:AE740)</f>
        <v>0</v>
      </c>
      <c r="AF736" s="48">
        <f>SUM(AF737:AF740)</f>
        <v>0</v>
      </c>
      <c r="AG736" s="49">
        <f>SUM(AG737:AG740)</f>
        <v>0</v>
      </c>
      <c r="AH736" s="50">
        <f>SUM(AH737:AH740)</f>
        <v>0</v>
      </c>
      <c r="AI736" s="49">
        <f>SUM(AI737:AI740)</f>
        <v>0</v>
      </c>
      <c r="AJ736" s="49"/>
      <c r="AM736" s="35"/>
      <c r="AN736" s="35"/>
      <c r="AO736" s="12"/>
      <c r="AQ736" s="9"/>
    </row>
    <row r="737" spans="1:43" ht="19.899999999999999" customHeight="1" outlineLevel="1" x14ac:dyDescent="0.2">
      <c r="A737" s="40"/>
      <c r="B737" s="92" t="s">
        <v>41</v>
      </c>
      <c r="C737" s="91"/>
      <c r="D737" s="91"/>
      <c r="E737" s="91"/>
      <c r="F737" s="110"/>
      <c r="G737" s="49">
        <f>H737+I737+J737</f>
        <v>0</v>
      </c>
      <c r="H737" s="48"/>
      <c r="I737" s="48"/>
      <c r="J737" s="48"/>
      <c r="K737" s="49">
        <f>L737+M737+N737</f>
        <v>0</v>
      </c>
      <c r="L737" s="48"/>
      <c r="M737" s="48"/>
      <c r="N737" s="48"/>
      <c r="O737" s="49">
        <f>P737+Q737+R737</f>
        <v>0</v>
      </c>
      <c r="P737" s="48"/>
      <c r="Q737" s="48"/>
      <c r="R737" s="48"/>
      <c r="S737" s="49">
        <f>T737+U737+V737</f>
        <v>0</v>
      </c>
      <c r="T737" s="48"/>
      <c r="U737" s="48"/>
      <c r="V737" s="48"/>
      <c r="W737" s="49">
        <f>X737+Y737+Z737</f>
        <v>0</v>
      </c>
      <c r="X737" s="48"/>
      <c r="Y737" s="48"/>
      <c r="Z737" s="48"/>
      <c r="AA737" s="29">
        <f t="shared" si="159"/>
        <v>0</v>
      </c>
      <c r="AB737" s="48">
        <f t="shared" si="170"/>
        <v>0</v>
      </c>
      <c r="AC737" s="49">
        <f t="shared" si="170"/>
        <v>0</v>
      </c>
      <c r="AD737" s="50">
        <f t="shared" si="170"/>
        <v>0</v>
      </c>
      <c r="AE737" s="49">
        <f>AF737+AG737+AH737</f>
        <v>0</v>
      </c>
      <c r="AF737" s="48"/>
      <c r="AG737" s="49"/>
      <c r="AH737" s="50"/>
      <c r="AI737" s="49"/>
      <c r="AJ737" s="49"/>
      <c r="AM737" s="35"/>
      <c r="AN737" s="35"/>
      <c r="AO737" s="12"/>
      <c r="AQ737" s="9"/>
    </row>
    <row r="738" spans="1:43" ht="19.899999999999999" customHeight="1" outlineLevel="1" x14ac:dyDescent="0.2">
      <c r="A738" s="40"/>
      <c r="B738" s="92" t="s">
        <v>42</v>
      </c>
      <c r="C738" s="91">
        <v>761957.3</v>
      </c>
      <c r="D738" s="91"/>
      <c r="E738" s="91">
        <v>172404.86</v>
      </c>
      <c r="F738" s="110">
        <v>172404.86</v>
      </c>
      <c r="G738" s="49">
        <f>H738+I738+J738</f>
        <v>0</v>
      </c>
      <c r="H738" s="48"/>
      <c r="I738" s="48"/>
      <c r="J738" s="48"/>
      <c r="K738" s="49">
        <f>L738+M738+N738</f>
        <v>0</v>
      </c>
      <c r="L738" s="48"/>
      <c r="M738" s="48"/>
      <c r="N738" s="48"/>
      <c r="O738" s="49">
        <f>P738+Q738+R738</f>
        <v>322843.39999999997</v>
      </c>
      <c r="P738" s="48">
        <v>110000</v>
      </c>
      <c r="Q738" s="48">
        <v>147946.79999999999</v>
      </c>
      <c r="R738" s="48">
        <v>64896.6</v>
      </c>
      <c r="S738" s="49">
        <f>T738+U738+V738</f>
        <v>129411.40611000001</v>
      </c>
      <c r="T738" s="48">
        <v>109999.66112</v>
      </c>
      <c r="U738" s="48">
        <v>19411.744989999999</v>
      </c>
      <c r="V738" s="48"/>
      <c r="W738" s="49">
        <f>X738+Y738+Z738</f>
        <v>129411.40611000001</v>
      </c>
      <c r="X738" s="48">
        <f>T738</f>
        <v>109999.66112</v>
      </c>
      <c r="Y738" s="48">
        <f>U738</f>
        <v>19411.744989999999</v>
      </c>
      <c r="Z738" s="48"/>
      <c r="AA738" s="29">
        <f t="shared" si="159"/>
        <v>0</v>
      </c>
      <c r="AB738" s="48">
        <f t="shared" si="170"/>
        <v>0</v>
      </c>
      <c r="AC738" s="49">
        <f t="shared" si="170"/>
        <v>0</v>
      </c>
      <c r="AD738" s="50">
        <f t="shared" si="170"/>
        <v>0</v>
      </c>
      <c r="AE738" s="49">
        <f>AF738+AG738+AH738</f>
        <v>0</v>
      </c>
      <c r="AF738" s="48"/>
      <c r="AG738" s="49"/>
      <c r="AH738" s="50"/>
      <c r="AI738" s="49"/>
      <c r="AJ738" s="49"/>
      <c r="AM738" s="35"/>
      <c r="AN738" s="35"/>
      <c r="AO738" s="12"/>
      <c r="AQ738" s="9"/>
    </row>
    <row r="739" spans="1:43" ht="19.899999999999999" customHeight="1" outlineLevel="1" x14ac:dyDescent="0.2">
      <c r="A739" s="40"/>
      <c r="B739" s="92" t="s">
        <v>43</v>
      </c>
      <c r="C739" s="91"/>
      <c r="D739" s="91"/>
      <c r="E739" s="91"/>
      <c r="F739" s="110"/>
      <c r="G739" s="49">
        <f>H739+I739+J739</f>
        <v>0</v>
      </c>
      <c r="H739" s="48"/>
      <c r="I739" s="48"/>
      <c r="J739" s="48"/>
      <c r="K739" s="49">
        <f>L739+M739+N739</f>
        <v>0</v>
      </c>
      <c r="L739" s="48"/>
      <c r="M739" s="48"/>
      <c r="N739" s="48"/>
      <c r="O739" s="49">
        <f>P739+Q739+R739</f>
        <v>0</v>
      </c>
      <c r="P739" s="48"/>
      <c r="Q739" s="48"/>
      <c r="R739" s="48"/>
      <c r="S739" s="49">
        <f>T739+U739+V739</f>
        <v>0</v>
      </c>
      <c r="T739" s="48"/>
      <c r="U739" s="48"/>
      <c r="V739" s="48"/>
      <c r="W739" s="49">
        <f>X739+Y739+Z739</f>
        <v>0</v>
      </c>
      <c r="X739" s="48"/>
      <c r="Y739" s="48"/>
      <c r="Z739" s="48"/>
      <c r="AA739" s="29">
        <f t="shared" si="159"/>
        <v>0</v>
      </c>
      <c r="AB739" s="48">
        <f t="shared" si="170"/>
        <v>0</v>
      </c>
      <c r="AC739" s="49">
        <f t="shared" si="170"/>
        <v>0</v>
      </c>
      <c r="AD739" s="50">
        <f t="shared" si="170"/>
        <v>0</v>
      </c>
      <c r="AE739" s="49">
        <f>AF739+AG739+AH739</f>
        <v>0</v>
      </c>
      <c r="AF739" s="48"/>
      <c r="AG739" s="49"/>
      <c r="AH739" s="50"/>
      <c r="AI739" s="49"/>
      <c r="AJ739" s="49"/>
      <c r="AM739" s="35"/>
      <c r="AN739" s="35"/>
      <c r="AO739" s="12"/>
      <c r="AQ739" s="9"/>
    </row>
    <row r="740" spans="1:43" ht="19.899999999999999" customHeight="1" outlineLevel="1" x14ac:dyDescent="0.2">
      <c r="A740" s="40"/>
      <c r="B740" s="92" t="s">
        <v>44</v>
      </c>
      <c r="C740" s="91">
        <v>2589.63</v>
      </c>
      <c r="D740" s="91"/>
      <c r="E740" s="91">
        <v>2589.63</v>
      </c>
      <c r="F740" s="110">
        <v>2589.63</v>
      </c>
      <c r="G740" s="49">
        <f>H740+I740+J740</f>
        <v>0</v>
      </c>
      <c r="H740" s="48"/>
      <c r="I740" s="48"/>
      <c r="J740" s="48"/>
      <c r="K740" s="49">
        <f>L740+M740+N740</f>
        <v>0</v>
      </c>
      <c r="L740" s="48"/>
      <c r="M740" s="48"/>
      <c r="N740" s="48"/>
      <c r="O740" s="49">
        <f>P740+Q740+R740</f>
        <v>5030</v>
      </c>
      <c r="P740" s="48"/>
      <c r="Q740" s="48">
        <v>5000</v>
      </c>
      <c r="R740" s="48">
        <v>30</v>
      </c>
      <c r="S740" s="49">
        <f>T740+U740+V740</f>
        <v>29.8</v>
      </c>
      <c r="T740" s="48"/>
      <c r="U740" s="48"/>
      <c r="V740" s="48">
        <v>29.8</v>
      </c>
      <c r="W740" s="49">
        <f>X740+Y740+Z740</f>
        <v>99.99</v>
      </c>
      <c r="X740" s="48"/>
      <c r="Y740" s="48">
        <v>70.19</v>
      </c>
      <c r="Z740" s="48">
        <v>29.8</v>
      </c>
      <c r="AA740" s="29">
        <f t="shared" si="159"/>
        <v>70.19</v>
      </c>
      <c r="AB740" s="48">
        <f t="shared" si="170"/>
        <v>0</v>
      </c>
      <c r="AC740" s="49">
        <f t="shared" si="170"/>
        <v>70.19</v>
      </c>
      <c r="AD740" s="50">
        <f t="shared" si="170"/>
        <v>0</v>
      </c>
      <c r="AE740" s="49">
        <f>AF740+AG740+AH740</f>
        <v>0</v>
      </c>
      <c r="AF740" s="48"/>
      <c r="AG740" s="49"/>
      <c r="AH740" s="50"/>
      <c r="AI740" s="49"/>
      <c r="AJ740" s="49"/>
      <c r="AM740" s="35"/>
      <c r="AN740" s="35"/>
      <c r="AO740" s="12"/>
      <c r="AQ740" s="9"/>
    </row>
    <row r="741" spans="1:43" ht="52.15" customHeight="1" outlineLevel="1" x14ac:dyDescent="0.2">
      <c r="A741" s="40">
        <v>132</v>
      </c>
      <c r="B741" s="92" t="s">
        <v>217</v>
      </c>
      <c r="C741" s="91">
        <f t="shared" ref="C741:Z741" si="174">SUM(C742:C745)</f>
        <v>4962.3899999999994</v>
      </c>
      <c r="D741" s="91">
        <f t="shared" si="174"/>
        <v>4962.3899999999994</v>
      </c>
      <c r="E741" s="91">
        <f t="shared" si="174"/>
        <v>4088.35</v>
      </c>
      <c r="F741" s="91">
        <f t="shared" si="174"/>
        <v>0</v>
      </c>
      <c r="G741" s="91">
        <f t="shared" si="174"/>
        <v>0</v>
      </c>
      <c r="H741" s="91">
        <f t="shared" si="174"/>
        <v>0</v>
      </c>
      <c r="I741" s="91">
        <f t="shared" si="174"/>
        <v>0</v>
      </c>
      <c r="J741" s="91">
        <f t="shared" si="174"/>
        <v>0</v>
      </c>
      <c r="K741" s="91">
        <f t="shared" si="174"/>
        <v>0</v>
      </c>
      <c r="L741" s="91">
        <f t="shared" si="174"/>
        <v>0</v>
      </c>
      <c r="M741" s="91">
        <f t="shared" si="174"/>
        <v>0</v>
      </c>
      <c r="N741" s="91">
        <f t="shared" si="174"/>
        <v>0</v>
      </c>
      <c r="O741" s="91">
        <f t="shared" si="174"/>
        <v>110491.7</v>
      </c>
      <c r="P741" s="91">
        <f t="shared" si="174"/>
        <v>0</v>
      </c>
      <c r="Q741" s="91">
        <f t="shared" si="174"/>
        <v>77564.7</v>
      </c>
      <c r="R741" s="91">
        <f t="shared" si="174"/>
        <v>32927</v>
      </c>
      <c r="S741" s="49">
        <f t="shared" si="174"/>
        <v>874.04</v>
      </c>
      <c r="T741" s="48">
        <f t="shared" si="174"/>
        <v>0</v>
      </c>
      <c r="U741" s="48">
        <f t="shared" si="174"/>
        <v>0</v>
      </c>
      <c r="V741" s="48">
        <f t="shared" si="174"/>
        <v>874.04</v>
      </c>
      <c r="W741" s="49">
        <f t="shared" si="174"/>
        <v>874.04</v>
      </c>
      <c r="X741" s="48">
        <f t="shared" si="174"/>
        <v>0</v>
      </c>
      <c r="Y741" s="48">
        <f t="shared" si="174"/>
        <v>0</v>
      </c>
      <c r="Z741" s="48">
        <f t="shared" si="174"/>
        <v>874.04</v>
      </c>
      <c r="AA741" s="29">
        <f t="shared" si="159"/>
        <v>0</v>
      </c>
      <c r="AB741" s="48">
        <f t="shared" si="170"/>
        <v>0</v>
      </c>
      <c r="AC741" s="49">
        <f t="shared" si="170"/>
        <v>0</v>
      </c>
      <c r="AD741" s="50">
        <f t="shared" si="170"/>
        <v>0</v>
      </c>
      <c r="AE741" s="49">
        <f>SUM(AE742:AE745)</f>
        <v>0</v>
      </c>
      <c r="AF741" s="48">
        <f>SUM(AF742:AF745)</f>
        <v>0</v>
      </c>
      <c r="AG741" s="49">
        <f>SUM(AG742:AG745)</f>
        <v>0</v>
      </c>
      <c r="AH741" s="50">
        <f>SUM(AH742:AH745)</f>
        <v>0</v>
      </c>
      <c r="AI741" s="49">
        <f>SUM(AI742:AI745)</f>
        <v>0</v>
      </c>
      <c r="AJ741" s="49"/>
      <c r="AM741" s="35"/>
      <c r="AN741" s="35"/>
      <c r="AO741" s="12"/>
      <c r="AQ741" s="9"/>
    </row>
    <row r="742" spans="1:43" ht="19.899999999999999" customHeight="1" outlineLevel="1" x14ac:dyDescent="0.2">
      <c r="A742" s="40"/>
      <c r="B742" s="92" t="s">
        <v>41</v>
      </c>
      <c r="C742" s="91">
        <f>4088.35+874.04</f>
        <v>4962.3899999999994</v>
      </c>
      <c r="D742" s="91">
        <f>C742</f>
        <v>4962.3899999999994</v>
      </c>
      <c r="E742" s="91">
        <v>4088.35</v>
      </c>
      <c r="F742" s="110"/>
      <c r="G742" s="49">
        <f>H742+I742+J742</f>
        <v>0</v>
      </c>
      <c r="H742" s="48"/>
      <c r="I742" s="48"/>
      <c r="J742" s="48"/>
      <c r="K742" s="49">
        <f>L742+M742+N742</f>
        <v>0</v>
      </c>
      <c r="L742" s="48"/>
      <c r="M742" s="48"/>
      <c r="N742" s="48"/>
      <c r="O742" s="49">
        <f>P742+Q742+R742</f>
        <v>1000</v>
      </c>
      <c r="P742" s="48"/>
      <c r="Q742" s="48"/>
      <c r="R742" s="48">
        <v>1000</v>
      </c>
      <c r="S742" s="49">
        <f>T742+U742+V742</f>
        <v>874.04</v>
      </c>
      <c r="T742" s="48"/>
      <c r="U742" s="48"/>
      <c r="V742" s="48">
        <v>874.04</v>
      </c>
      <c r="W742" s="49">
        <f>X742+Y742+Z742</f>
        <v>874.04</v>
      </c>
      <c r="X742" s="48"/>
      <c r="Y742" s="48"/>
      <c r="Z742" s="48">
        <v>874.04</v>
      </c>
      <c r="AA742" s="29">
        <f t="shared" si="159"/>
        <v>0</v>
      </c>
      <c r="AB742" s="48">
        <f t="shared" si="170"/>
        <v>0</v>
      </c>
      <c r="AC742" s="49">
        <f t="shared" si="170"/>
        <v>0</v>
      </c>
      <c r="AD742" s="50">
        <f t="shared" si="170"/>
        <v>0</v>
      </c>
      <c r="AE742" s="49">
        <f>AF742+AG742+AH742</f>
        <v>0</v>
      </c>
      <c r="AF742" s="48"/>
      <c r="AG742" s="49"/>
      <c r="AH742" s="50"/>
      <c r="AI742" s="49"/>
      <c r="AJ742" s="49"/>
      <c r="AM742" s="35"/>
      <c r="AN742" s="35"/>
      <c r="AO742" s="12"/>
      <c r="AQ742" s="9"/>
    </row>
    <row r="743" spans="1:43" ht="19.899999999999999" customHeight="1" outlineLevel="1" x14ac:dyDescent="0.2">
      <c r="A743" s="40"/>
      <c r="B743" s="92" t="s">
        <v>42</v>
      </c>
      <c r="C743" s="91"/>
      <c r="D743" s="91"/>
      <c r="E743" s="91"/>
      <c r="F743" s="110"/>
      <c r="G743" s="49">
        <f>H743+I743+J743</f>
        <v>0</v>
      </c>
      <c r="H743" s="48"/>
      <c r="I743" s="48"/>
      <c r="J743" s="48"/>
      <c r="K743" s="49">
        <f>L743+M743+N743</f>
        <v>0</v>
      </c>
      <c r="L743" s="48"/>
      <c r="M743" s="48"/>
      <c r="N743" s="48"/>
      <c r="O743" s="49">
        <f>P743+Q743+R743</f>
        <v>109491.7</v>
      </c>
      <c r="P743" s="48"/>
      <c r="Q743" s="48">
        <v>77564.7</v>
      </c>
      <c r="R743" s="48">
        <v>31927</v>
      </c>
      <c r="S743" s="49">
        <f>T743+U743+V743</f>
        <v>0</v>
      </c>
      <c r="T743" s="48"/>
      <c r="U743" s="48"/>
      <c r="V743" s="48"/>
      <c r="W743" s="49">
        <f>X743+Y743+Z743</f>
        <v>0</v>
      </c>
      <c r="X743" s="48"/>
      <c r="Y743" s="48"/>
      <c r="Z743" s="48"/>
      <c r="AA743" s="29">
        <f t="shared" si="159"/>
        <v>0</v>
      </c>
      <c r="AB743" s="48">
        <f t="shared" ref="AB743:AD750" si="175">X743+H743-L743-(T743-AF743)</f>
        <v>0</v>
      </c>
      <c r="AC743" s="49">
        <f t="shared" si="175"/>
        <v>0</v>
      </c>
      <c r="AD743" s="50">
        <f t="shared" si="175"/>
        <v>0</v>
      </c>
      <c r="AE743" s="49">
        <f>AF743+AG743+AH743</f>
        <v>0</v>
      </c>
      <c r="AF743" s="48"/>
      <c r="AG743" s="49"/>
      <c r="AH743" s="50"/>
      <c r="AI743" s="49"/>
      <c r="AJ743" s="49"/>
      <c r="AM743" s="35"/>
      <c r="AN743" s="35"/>
      <c r="AO743" s="12"/>
      <c r="AQ743" s="9"/>
    </row>
    <row r="744" spans="1:43" ht="19.899999999999999" customHeight="1" outlineLevel="1" x14ac:dyDescent="0.2">
      <c r="A744" s="40"/>
      <c r="B744" s="92" t="s">
        <v>43</v>
      </c>
      <c r="C744" s="91"/>
      <c r="D744" s="91"/>
      <c r="E744" s="91"/>
      <c r="F744" s="110"/>
      <c r="G744" s="49">
        <f>H744+I744+J744</f>
        <v>0</v>
      </c>
      <c r="H744" s="48"/>
      <c r="I744" s="48"/>
      <c r="J744" s="48"/>
      <c r="K744" s="49">
        <f>L744+M744+N744</f>
        <v>0</v>
      </c>
      <c r="L744" s="48"/>
      <c r="M744" s="48"/>
      <c r="N744" s="48"/>
      <c r="O744" s="49">
        <f>P744+Q744+R744</f>
        <v>0</v>
      </c>
      <c r="P744" s="48"/>
      <c r="Q744" s="48"/>
      <c r="R744" s="48"/>
      <c r="S744" s="49">
        <f>T744+U744+V744</f>
        <v>0</v>
      </c>
      <c r="T744" s="48"/>
      <c r="U744" s="48"/>
      <c r="V744" s="48"/>
      <c r="W744" s="49">
        <f>X744+Y744+Z744</f>
        <v>0</v>
      </c>
      <c r="X744" s="48"/>
      <c r="Y744" s="48"/>
      <c r="Z744" s="48"/>
      <c r="AA744" s="29">
        <f t="shared" si="159"/>
        <v>0</v>
      </c>
      <c r="AB744" s="48">
        <f t="shared" si="175"/>
        <v>0</v>
      </c>
      <c r="AC744" s="49">
        <f t="shared" si="175"/>
        <v>0</v>
      </c>
      <c r="AD744" s="50">
        <f t="shared" si="175"/>
        <v>0</v>
      </c>
      <c r="AE744" s="49">
        <f>AF744+AG744+AH744</f>
        <v>0</v>
      </c>
      <c r="AF744" s="48"/>
      <c r="AG744" s="49"/>
      <c r="AH744" s="50"/>
      <c r="AI744" s="49"/>
      <c r="AJ744" s="49"/>
      <c r="AM744" s="35"/>
      <c r="AN744" s="35"/>
      <c r="AO744" s="12"/>
      <c r="AQ744" s="9"/>
    </row>
    <row r="745" spans="1:43" ht="19.899999999999999" customHeight="1" outlineLevel="1" x14ac:dyDescent="0.2">
      <c r="A745" s="40"/>
      <c r="B745" s="92" t="s">
        <v>44</v>
      </c>
      <c r="C745" s="91"/>
      <c r="D745" s="91"/>
      <c r="E745" s="91"/>
      <c r="F745" s="110"/>
      <c r="G745" s="49">
        <f>H745+I745+J745</f>
        <v>0</v>
      </c>
      <c r="H745" s="48"/>
      <c r="I745" s="48"/>
      <c r="J745" s="48"/>
      <c r="K745" s="49">
        <f>L745+M745+N745</f>
        <v>0</v>
      </c>
      <c r="L745" s="48"/>
      <c r="M745" s="48"/>
      <c r="N745" s="48"/>
      <c r="O745" s="49">
        <f>P745+Q745+R745</f>
        <v>0</v>
      </c>
      <c r="P745" s="48"/>
      <c r="Q745" s="48"/>
      <c r="R745" s="48"/>
      <c r="S745" s="49">
        <f>T745+U745+V745</f>
        <v>0</v>
      </c>
      <c r="T745" s="48"/>
      <c r="U745" s="48"/>
      <c r="V745" s="48"/>
      <c r="W745" s="49">
        <f>X745+Y745+Z745</f>
        <v>0</v>
      </c>
      <c r="X745" s="48"/>
      <c r="Y745" s="48"/>
      <c r="Z745" s="48"/>
      <c r="AA745" s="29">
        <f t="shared" si="159"/>
        <v>0</v>
      </c>
      <c r="AB745" s="48">
        <f t="shared" si="175"/>
        <v>0</v>
      </c>
      <c r="AC745" s="49">
        <f t="shared" si="175"/>
        <v>0</v>
      </c>
      <c r="AD745" s="50">
        <f t="shared" si="175"/>
        <v>0</v>
      </c>
      <c r="AE745" s="49">
        <f>AF745+AG745+AH745</f>
        <v>0</v>
      </c>
      <c r="AF745" s="48"/>
      <c r="AG745" s="49"/>
      <c r="AH745" s="50"/>
      <c r="AI745" s="49"/>
      <c r="AJ745" s="49"/>
      <c r="AM745" s="35"/>
      <c r="AN745" s="35"/>
      <c r="AO745" s="12"/>
      <c r="AQ745" s="9"/>
    </row>
    <row r="746" spans="1:43" ht="43.5" customHeight="1" outlineLevel="1" x14ac:dyDescent="0.2">
      <c r="A746" s="40">
        <v>133</v>
      </c>
      <c r="B746" s="92" t="s">
        <v>218</v>
      </c>
      <c r="C746" s="91">
        <v>235087.4</v>
      </c>
      <c r="D746" s="91">
        <f t="shared" ref="D746:F746" si="176">SUM(D747:D750)</f>
        <v>0</v>
      </c>
      <c r="E746" s="91">
        <f t="shared" si="176"/>
        <v>0</v>
      </c>
      <c r="F746" s="91">
        <f t="shared" si="176"/>
        <v>0</v>
      </c>
      <c r="G746" s="91">
        <f>J746</f>
        <v>0</v>
      </c>
      <c r="H746" s="91">
        <f t="shared" ref="H746:I746" si="177">SUM(H747:H750)</f>
        <v>0</v>
      </c>
      <c r="I746" s="91">
        <f t="shared" si="177"/>
        <v>0</v>
      </c>
      <c r="J746" s="91"/>
      <c r="K746" s="91">
        <f t="shared" ref="K746:Z746" si="178">SUM(K747:K750)</f>
        <v>0</v>
      </c>
      <c r="L746" s="91">
        <f t="shared" si="178"/>
        <v>0</v>
      </c>
      <c r="M746" s="91">
        <f t="shared" si="178"/>
        <v>0</v>
      </c>
      <c r="N746" s="91">
        <f t="shared" si="178"/>
        <v>0</v>
      </c>
      <c r="O746" s="91">
        <f t="shared" si="178"/>
        <v>72100.100000000006</v>
      </c>
      <c r="P746" s="91">
        <f t="shared" si="178"/>
        <v>0</v>
      </c>
      <c r="Q746" s="91">
        <f t="shared" si="178"/>
        <v>50000</v>
      </c>
      <c r="R746" s="91">
        <f t="shared" si="178"/>
        <v>22100.1</v>
      </c>
      <c r="S746" s="49">
        <f t="shared" si="178"/>
        <v>773.87</v>
      </c>
      <c r="T746" s="48">
        <f t="shared" si="178"/>
        <v>0</v>
      </c>
      <c r="U746" s="48">
        <f t="shared" si="178"/>
        <v>0</v>
      </c>
      <c r="V746" s="48">
        <f t="shared" si="178"/>
        <v>773.87</v>
      </c>
      <c r="W746" s="49">
        <f t="shared" si="178"/>
        <v>773.87</v>
      </c>
      <c r="X746" s="48">
        <f t="shared" si="178"/>
        <v>0</v>
      </c>
      <c r="Y746" s="48">
        <f t="shared" si="178"/>
        <v>0</v>
      </c>
      <c r="Z746" s="48">
        <f t="shared" si="178"/>
        <v>773.87</v>
      </c>
      <c r="AA746" s="29">
        <f t="shared" si="159"/>
        <v>0</v>
      </c>
      <c r="AB746" s="48">
        <f t="shared" si="175"/>
        <v>0</v>
      </c>
      <c r="AC746" s="49">
        <f t="shared" si="175"/>
        <v>0</v>
      </c>
      <c r="AD746" s="50">
        <f t="shared" si="175"/>
        <v>0</v>
      </c>
      <c r="AE746" s="49">
        <f>SUM(AE747:AE750)</f>
        <v>0</v>
      </c>
      <c r="AF746" s="48">
        <f>SUM(AF747:AF750)</f>
        <v>0</v>
      </c>
      <c r="AG746" s="49">
        <f>SUM(AG747:AG750)</f>
        <v>0</v>
      </c>
      <c r="AH746" s="50">
        <f>SUM(AH747:AH750)</f>
        <v>0</v>
      </c>
      <c r="AI746" s="49">
        <f>SUM(AI747:AI750)</f>
        <v>0</v>
      </c>
      <c r="AJ746" s="49"/>
      <c r="AM746" s="35"/>
      <c r="AN746" s="35"/>
      <c r="AO746" s="12"/>
      <c r="AQ746" s="9"/>
    </row>
    <row r="747" spans="1:43" ht="19.899999999999999" customHeight="1" outlineLevel="1" x14ac:dyDescent="0.2">
      <c r="A747" s="40"/>
      <c r="B747" s="92" t="s">
        <v>41</v>
      </c>
      <c r="C747" s="91"/>
      <c r="D747" s="91"/>
      <c r="E747" s="91"/>
      <c r="F747" s="110"/>
      <c r="G747" s="49">
        <f>H747+I747+J747</f>
        <v>0</v>
      </c>
      <c r="H747" s="48"/>
      <c r="I747" s="48"/>
      <c r="J747" s="48"/>
      <c r="K747" s="49">
        <f>L747+M747+N747</f>
        <v>0</v>
      </c>
      <c r="L747" s="48"/>
      <c r="M747" s="48"/>
      <c r="N747" s="48"/>
      <c r="O747" s="49">
        <f>P747+Q747+R747</f>
        <v>875</v>
      </c>
      <c r="P747" s="48"/>
      <c r="Q747" s="48"/>
      <c r="R747" s="48">
        <v>875</v>
      </c>
      <c r="S747" s="49">
        <f>T747+U747+V747</f>
        <v>773.87</v>
      </c>
      <c r="T747" s="48"/>
      <c r="U747" s="48"/>
      <c r="V747" s="48">
        <v>773.87</v>
      </c>
      <c r="W747" s="49">
        <f>X747+Y747+Z747</f>
        <v>773.87</v>
      </c>
      <c r="X747" s="48"/>
      <c r="Y747" s="48"/>
      <c r="Z747" s="48">
        <v>773.87</v>
      </c>
      <c r="AA747" s="29">
        <f t="shared" si="159"/>
        <v>0</v>
      </c>
      <c r="AB747" s="48">
        <f t="shared" si="175"/>
        <v>0</v>
      </c>
      <c r="AC747" s="49">
        <f t="shared" si="175"/>
        <v>0</v>
      </c>
      <c r="AD747" s="50">
        <f t="shared" si="175"/>
        <v>0</v>
      </c>
      <c r="AE747" s="49">
        <f t="shared" ref="AE747:AE750" si="179">AF747+AG747+AH747</f>
        <v>0</v>
      </c>
      <c r="AF747" s="48"/>
      <c r="AG747" s="49"/>
      <c r="AH747" s="50"/>
      <c r="AI747" s="49"/>
      <c r="AJ747" s="49"/>
      <c r="AM747" s="35"/>
      <c r="AN747" s="35"/>
      <c r="AO747" s="12"/>
      <c r="AQ747" s="9"/>
    </row>
    <row r="748" spans="1:43" ht="19.899999999999999" customHeight="1" outlineLevel="1" x14ac:dyDescent="0.2">
      <c r="A748" s="40"/>
      <c r="B748" s="92" t="s">
        <v>42</v>
      </c>
      <c r="C748" s="91"/>
      <c r="D748" s="91"/>
      <c r="E748" s="91"/>
      <c r="F748" s="110"/>
      <c r="G748" s="49">
        <f>H748+I748+J748</f>
        <v>0</v>
      </c>
      <c r="H748" s="48"/>
      <c r="I748" s="48"/>
      <c r="J748" s="48"/>
      <c r="K748" s="49">
        <f>L748+M748+N748</f>
        <v>0</v>
      </c>
      <c r="L748" s="48"/>
      <c r="M748" s="48"/>
      <c r="N748" s="48"/>
      <c r="O748" s="49">
        <f>P748+Q748+R748</f>
        <v>71225.100000000006</v>
      </c>
      <c r="P748" s="48"/>
      <c r="Q748" s="48">
        <v>50000</v>
      </c>
      <c r="R748" s="48">
        <v>21225.1</v>
      </c>
      <c r="S748" s="49">
        <f>T748+U748+V748</f>
        <v>0</v>
      </c>
      <c r="T748" s="48"/>
      <c r="U748" s="48"/>
      <c r="V748" s="48"/>
      <c r="W748" s="49">
        <f>X748+Y748+Z748</f>
        <v>0</v>
      </c>
      <c r="X748" s="48"/>
      <c r="Y748" s="48"/>
      <c r="Z748" s="48"/>
      <c r="AA748" s="29">
        <f t="shared" si="159"/>
        <v>0</v>
      </c>
      <c r="AB748" s="48">
        <f t="shared" si="175"/>
        <v>0</v>
      </c>
      <c r="AC748" s="49">
        <f t="shared" si="175"/>
        <v>0</v>
      </c>
      <c r="AD748" s="50">
        <f t="shared" si="175"/>
        <v>0</v>
      </c>
      <c r="AE748" s="49">
        <f t="shared" si="179"/>
        <v>0</v>
      </c>
      <c r="AF748" s="48"/>
      <c r="AG748" s="49"/>
      <c r="AH748" s="50"/>
      <c r="AI748" s="49"/>
      <c r="AJ748" s="49"/>
      <c r="AM748" s="35"/>
      <c r="AN748" s="35"/>
      <c r="AO748" s="12"/>
      <c r="AQ748" s="9"/>
    </row>
    <row r="749" spans="1:43" ht="19.899999999999999" customHeight="1" outlineLevel="1" x14ac:dyDescent="0.2">
      <c r="A749" s="40"/>
      <c r="B749" s="92" t="s">
        <v>43</v>
      </c>
      <c r="C749" s="91"/>
      <c r="D749" s="91"/>
      <c r="E749" s="91"/>
      <c r="F749" s="110"/>
      <c r="G749" s="49">
        <f>H749+I749+J749</f>
        <v>0</v>
      </c>
      <c r="H749" s="48"/>
      <c r="I749" s="48"/>
      <c r="J749" s="48">
        <f>F749-E749</f>
        <v>0</v>
      </c>
      <c r="K749" s="49">
        <f>L749+M749+N749</f>
        <v>0</v>
      </c>
      <c r="L749" s="48"/>
      <c r="M749" s="48"/>
      <c r="N749" s="48"/>
      <c r="O749" s="49">
        <f>P749+Q749+R749</f>
        <v>0</v>
      </c>
      <c r="P749" s="48"/>
      <c r="Q749" s="48"/>
      <c r="R749" s="48"/>
      <c r="S749" s="49">
        <f>T749+U749+V749</f>
        <v>0</v>
      </c>
      <c r="T749" s="48"/>
      <c r="U749" s="48"/>
      <c r="V749" s="48"/>
      <c r="W749" s="49">
        <f>X749+Y749+Z749</f>
        <v>0</v>
      </c>
      <c r="X749" s="48"/>
      <c r="Y749" s="48"/>
      <c r="Z749" s="48"/>
      <c r="AA749" s="29">
        <f t="shared" si="159"/>
        <v>0</v>
      </c>
      <c r="AB749" s="48">
        <f t="shared" si="175"/>
        <v>0</v>
      </c>
      <c r="AC749" s="49">
        <f t="shared" si="175"/>
        <v>0</v>
      </c>
      <c r="AD749" s="50">
        <f t="shared" si="175"/>
        <v>0</v>
      </c>
      <c r="AE749" s="49">
        <f t="shared" si="179"/>
        <v>0</v>
      </c>
      <c r="AF749" s="48"/>
      <c r="AG749" s="49"/>
      <c r="AH749" s="50"/>
      <c r="AI749" s="49"/>
      <c r="AJ749" s="49"/>
      <c r="AM749" s="35"/>
      <c r="AN749" s="35"/>
      <c r="AO749" s="12"/>
      <c r="AQ749" s="9"/>
    </row>
    <row r="750" spans="1:43" ht="19.899999999999999" customHeight="1" outlineLevel="1" x14ac:dyDescent="0.2">
      <c r="A750" s="40"/>
      <c r="B750" s="92" t="s">
        <v>44</v>
      </c>
      <c r="C750" s="91"/>
      <c r="D750" s="91"/>
      <c r="E750" s="91"/>
      <c r="F750" s="110"/>
      <c r="G750" s="49">
        <f>H750+I750+J750</f>
        <v>0</v>
      </c>
      <c r="H750" s="48"/>
      <c r="I750" s="48"/>
      <c r="J750" s="48"/>
      <c r="K750" s="49">
        <f>L750+M750+N750</f>
        <v>0</v>
      </c>
      <c r="L750" s="48"/>
      <c r="M750" s="48"/>
      <c r="N750" s="48"/>
      <c r="O750" s="49">
        <f>P750+Q750+R750</f>
        <v>0</v>
      </c>
      <c r="P750" s="48"/>
      <c r="Q750" s="48"/>
      <c r="R750" s="48"/>
      <c r="S750" s="49">
        <f>T750+U750+V750</f>
        <v>0</v>
      </c>
      <c r="T750" s="48"/>
      <c r="U750" s="48"/>
      <c r="V750" s="48"/>
      <c r="W750" s="49">
        <f>X750+Y750+Z750</f>
        <v>0</v>
      </c>
      <c r="X750" s="48"/>
      <c r="Y750" s="48"/>
      <c r="Z750" s="48"/>
      <c r="AA750" s="29">
        <f t="shared" si="159"/>
        <v>0</v>
      </c>
      <c r="AB750" s="48">
        <f t="shared" si="175"/>
        <v>0</v>
      </c>
      <c r="AC750" s="49">
        <f t="shared" si="175"/>
        <v>0</v>
      </c>
      <c r="AD750" s="50">
        <f t="shared" si="175"/>
        <v>0</v>
      </c>
      <c r="AE750" s="49">
        <f t="shared" si="179"/>
        <v>0</v>
      </c>
      <c r="AF750" s="48"/>
      <c r="AG750" s="49"/>
      <c r="AH750" s="50"/>
      <c r="AI750" s="49"/>
      <c r="AJ750" s="49"/>
      <c r="AM750" s="35"/>
      <c r="AN750" s="35"/>
      <c r="AO750" s="12"/>
      <c r="AQ750" s="9"/>
    </row>
    <row r="751" spans="1:43" ht="45.6" customHeight="1" x14ac:dyDescent="0.2">
      <c r="A751" s="26"/>
      <c r="B751" s="38" t="s">
        <v>219</v>
      </c>
      <c r="C751" s="39">
        <f>C752+C757+C762+C767+C772+C777+C782+C787+C792+C797+C802+C807+C812+C817+C822+C827+C832+C837+C842+C847+C852+C857+C862+C867+C872+C877+C882</f>
        <v>4516421.2568200007</v>
      </c>
      <c r="D751" s="39">
        <f t="shared" ref="D751:AI751" si="180">D752+D757+D762+D767+D772+D777+D782+D787+D792+D797+D802+D807+D812+D817+D822+D827+D832+D837+D842+D847+D852+D857+D862+D867+D872+D877+D882</f>
        <v>23074.782490000001</v>
      </c>
      <c r="E751" s="39">
        <f t="shared" si="180"/>
        <v>1023345.3316100001</v>
      </c>
      <c r="F751" s="39">
        <f t="shared" si="180"/>
        <v>1024169.154524</v>
      </c>
      <c r="G751" s="39">
        <f t="shared" si="180"/>
        <v>823.82289000000003</v>
      </c>
      <c r="H751" s="39">
        <f t="shared" si="180"/>
        <v>0</v>
      </c>
      <c r="I751" s="39">
        <f t="shared" si="180"/>
        <v>770.72860000000003</v>
      </c>
      <c r="J751" s="39">
        <f t="shared" si="180"/>
        <v>53.094290000000001</v>
      </c>
      <c r="K751" s="39">
        <f t="shared" si="180"/>
        <v>0</v>
      </c>
      <c r="L751" s="39">
        <f t="shared" si="180"/>
        <v>0</v>
      </c>
      <c r="M751" s="39">
        <f t="shared" si="180"/>
        <v>0</v>
      </c>
      <c r="N751" s="39">
        <f t="shared" si="180"/>
        <v>0</v>
      </c>
      <c r="O751" s="39">
        <f t="shared" si="180"/>
        <v>1625174.3327179488</v>
      </c>
      <c r="P751" s="39">
        <f t="shared" si="180"/>
        <v>901981.50000000012</v>
      </c>
      <c r="Q751" s="39">
        <f t="shared" si="180"/>
        <v>612920.49999999988</v>
      </c>
      <c r="R751" s="39">
        <f t="shared" si="180"/>
        <v>110272.33271794872</v>
      </c>
      <c r="S751" s="39">
        <f t="shared" si="180"/>
        <v>83007.684530000013</v>
      </c>
      <c r="T751" s="39">
        <f t="shared" si="180"/>
        <v>60320.974900000001</v>
      </c>
      <c r="U751" s="39">
        <f t="shared" si="180"/>
        <v>22620.312430000002</v>
      </c>
      <c r="V751" s="39">
        <f t="shared" si="180"/>
        <v>66.339999999999989</v>
      </c>
      <c r="W751" s="39">
        <f t="shared" si="180"/>
        <v>87536.551359999998</v>
      </c>
      <c r="X751" s="39">
        <f t="shared" si="180"/>
        <v>60320.979400000004</v>
      </c>
      <c r="Y751" s="39">
        <f t="shared" si="180"/>
        <v>27028.855529999997</v>
      </c>
      <c r="Z751" s="39">
        <f t="shared" si="180"/>
        <v>186.66372000000001</v>
      </c>
      <c r="AA751" s="39">
        <f t="shared" si="180"/>
        <v>6484.0234900000023</v>
      </c>
      <c r="AB751" s="39">
        <f t="shared" si="180"/>
        <v>4.5000000027357601E-3</v>
      </c>
      <c r="AC751" s="39">
        <f t="shared" si="180"/>
        <v>6307.2069899999997</v>
      </c>
      <c r="AD751" s="39">
        <f t="shared" si="180"/>
        <v>176.81200000000001</v>
      </c>
      <c r="AE751" s="39">
        <f t="shared" si="180"/>
        <v>1131.3292799999999</v>
      </c>
      <c r="AF751" s="39">
        <f t="shared" si="180"/>
        <v>0</v>
      </c>
      <c r="AG751" s="39">
        <f t="shared" si="180"/>
        <v>1127.9352899999999</v>
      </c>
      <c r="AH751" s="39">
        <f t="shared" si="180"/>
        <v>3.3939900000000001</v>
      </c>
      <c r="AI751" s="39">
        <f t="shared" si="180"/>
        <v>0</v>
      </c>
      <c r="AJ751" s="39"/>
      <c r="AL751" s="12">
        <f>G751+W751-K751-S751-(AA751-AE751)</f>
        <v>-4.49000002208777E-3</v>
      </c>
      <c r="AM751" s="35">
        <f>G751+W751-K751-S751</f>
        <v>5352.6897199999803</v>
      </c>
      <c r="AN751" s="35">
        <f>AA751-AE751</f>
        <v>5352.6942100000024</v>
      </c>
      <c r="AO751" s="12">
        <f>AM751-AN751</f>
        <v>-4.49000002208777E-3</v>
      </c>
      <c r="AQ751" s="9"/>
    </row>
    <row r="752" spans="1:43" ht="60" customHeight="1" x14ac:dyDescent="0.2">
      <c r="A752" s="56">
        <v>134</v>
      </c>
      <c r="B752" s="60" t="s">
        <v>220</v>
      </c>
      <c r="C752" s="42">
        <v>258489.68932999996</v>
      </c>
      <c r="D752" s="42">
        <f>SUM(D753:D756)</f>
        <v>1887.5103300000001</v>
      </c>
      <c r="E752" s="42">
        <v>258441.24731000004</v>
      </c>
      <c r="F752" s="42">
        <v>258489.68932999996</v>
      </c>
      <c r="G752" s="46">
        <f t="shared" ref="G752:G815" si="181">H752+I752+J752</f>
        <v>48.442</v>
      </c>
      <c r="H752" s="54"/>
      <c r="I752" s="54"/>
      <c r="J752" s="54">
        <v>48.442</v>
      </c>
      <c r="K752" s="46">
        <f>L752+M752+N752</f>
        <v>0</v>
      </c>
      <c r="L752" s="54"/>
      <c r="M752" s="54"/>
      <c r="N752" s="54"/>
      <c r="O752" s="46">
        <f t="shared" ref="O752:O820" si="182">P752+Q752+R752</f>
        <v>0</v>
      </c>
      <c r="P752" s="54">
        <v>0</v>
      </c>
      <c r="Q752" s="54">
        <v>0</v>
      </c>
      <c r="R752" s="54">
        <v>0</v>
      </c>
      <c r="S752" s="49">
        <f>T752+U752+V752</f>
        <v>0</v>
      </c>
      <c r="T752" s="48">
        <v>0</v>
      </c>
      <c r="U752" s="48">
        <v>0</v>
      </c>
      <c r="V752" s="48">
        <v>0</v>
      </c>
      <c r="W752" s="46">
        <f>X752+Y752+Z752</f>
        <v>0</v>
      </c>
      <c r="X752" s="54">
        <v>0</v>
      </c>
      <c r="Y752" s="54">
        <v>0</v>
      </c>
      <c r="Z752" s="54">
        <v>0</v>
      </c>
      <c r="AA752" s="29">
        <f>AB752+AC752+AD752</f>
        <v>48.442</v>
      </c>
      <c r="AB752" s="48">
        <f t="shared" ref="AB752:AD767" si="183">X752+H752-L752-(T752-AF752)</f>
        <v>0</v>
      </c>
      <c r="AC752" s="49">
        <f t="shared" si="183"/>
        <v>0</v>
      </c>
      <c r="AD752" s="50">
        <f t="shared" si="183"/>
        <v>48.442</v>
      </c>
      <c r="AE752" s="46">
        <f t="shared" ref="AE752:AE820" si="184">AF752+AG752+AH752</f>
        <v>0</v>
      </c>
      <c r="AF752" s="54"/>
      <c r="AG752" s="46"/>
      <c r="AH752" s="55"/>
      <c r="AI752" s="46"/>
      <c r="AJ752" s="46"/>
      <c r="AL752" s="12">
        <f>G752+W752-K752-S752-(AA752-AE752)</f>
        <v>0</v>
      </c>
      <c r="AM752" s="35">
        <f>G752+W752-K752-S752</f>
        <v>48.442</v>
      </c>
      <c r="AN752" s="35">
        <f>AA752-AE752</f>
        <v>48.442</v>
      </c>
      <c r="AO752" s="12">
        <f>AM752-AN752</f>
        <v>0</v>
      </c>
      <c r="AQ752" s="9"/>
    </row>
    <row r="753" spans="1:43" ht="19.899999999999999" customHeight="1" x14ac:dyDescent="0.2">
      <c r="A753" s="56"/>
      <c r="B753" s="98" t="s">
        <v>41</v>
      </c>
      <c r="C753" s="48">
        <v>1765.96</v>
      </c>
      <c r="D753" s="48">
        <v>1765.96</v>
      </c>
      <c r="E753" s="48">
        <v>1765.96</v>
      </c>
      <c r="F753" s="48">
        <v>1765.96</v>
      </c>
      <c r="G753" s="49">
        <f t="shared" si="181"/>
        <v>0</v>
      </c>
      <c r="H753" s="48"/>
      <c r="I753" s="48"/>
      <c r="J753" s="48">
        <f>E753-F753</f>
        <v>0</v>
      </c>
      <c r="K753" s="48"/>
      <c r="L753" s="48"/>
      <c r="M753" s="48"/>
      <c r="N753" s="48"/>
      <c r="O753" s="49">
        <f t="shared" si="182"/>
        <v>0</v>
      </c>
      <c r="P753" s="48"/>
      <c r="Q753" s="48"/>
      <c r="R753" s="48"/>
      <c r="S753" s="49">
        <v>0</v>
      </c>
      <c r="T753" s="48"/>
      <c r="U753" s="48"/>
      <c r="V753" s="48"/>
      <c r="W753" s="49">
        <v>0</v>
      </c>
      <c r="X753" s="48"/>
      <c r="Y753" s="48"/>
      <c r="Z753" s="48"/>
      <c r="AA753" s="29">
        <f>AB753+AC753+AD753</f>
        <v>0</v>
      </c>
      <c r="AB753" s="48">
        <f t="shared" si="183"/>
        <v>0</v>
      </c>
      <c r="AC753" s="49">
        <f t="shared" si="183"/>
        <v>0</v>
      </c>
      <c r="AD753" s="50">
        <f t="shared" si="183"/>
        <v>0</v>
      </c>
      <c r="AE753" s="49">
        <f t="shared" si="184"/>
        <v>0</v>
      </c>
      <c r="AF753" s="48"/>
      <c r="AG753" s="49"/>
      <c r="AH753" s="50"/>
      <c r="AI753" s="49"/>
      <c r="AJ753" s="49"/>
      <c r="AM753" s="35">
        <f t="shared" ref="AM753:AM812" si="185">G753+W753-K753-S753</f>
        <v>0</v>
      </c>
      <c r="AN753" s="35">
        <f t="shared" ref="AN753:AN812" si="186">AA753-AE753</f>
        <v>0</v>
      </c>
      <c r="AO753" s="12"/>
      <c r="AQ753" s="9"/>
    </row>
    <row r="754" spans="1:43" ht="19.899999999999999" customHeight="1" x14ac:dyDescent="0.2">
      <c r="A754" s="56"/>
      <c r="B754" s="98" t="s">
        <v>42</v>
      </c>
      <c r="C754" s="48">
        <v>223819.68900000001</v>
      </c>
      <c r="D754" s="48"/>
      <c r="E754" s="48">
        <v>223819.68900000001</v>
      </c>
      <c r="F754" s="48">
        <v>223819.68900000001</v>
      </c>
      <c r="G754" s="49">
        <f t="shared" si="181"/>
        <v>0</v>
      </c>
      <c r="H754" s="48"/>
      <c r="I754" s="48"/>
      <c r="J754" s="48">
        <f>E754-F754</f>
        <v>0</v>
      </c>
      <c r="K754" s="48"/>
      <c r="L754" s="48"/>
      <c r="M754" s="48"/>
      <c r="N754" s="48"/>
      <c r="O754" s="49">
        <f t="shared" si="182"/>
        <v>0</v>
      </c>
      <c r="P754" s="48"/>
      <c r="Q754" s="48"/>
      <c r="R754" s="48"/>
      <c r="S754" s="49">
        <v>0</v>
      </c>
      <c r="T754" s="48"/>
      <c r="U754" s="48"/>
      <c r="V754" s="48"/>
      <c r="W754" s="49">
        <v>0</v>
      </c>
      <c r="X754" s="48"/>
      <c r="Y754" s="48"/>
      <c r="Z754" s="48"/>
      <c r="AA754" s="29">
        <f>AB754+AC754+AD754</f>
        <v>0</v>
      </c>
      <c r="AB754" s="48">
        <f t="shared" si="183"/>
        <v>0</v>
      </c>
      <c r="AC754" s="49">
        <f t="shared" si="183"/>
        <v>0</v>
      </c>
      <c r="AD754" s="50">
        <f t="shared" si="183"/>
        <v>0</v>
      </c>
      <c r="AE754" s="49">
        <f t="shared" si="184"/>
        <v>0</v>
      </c>
      <c r="AF754" s="48"/>
      <c r="AG754" s="49"/>
      <c r="AH754" s="50"/>
      <c r="AI754" s="49"/>
      <c r="AJ754" s="49"/>
      <c r="AM754" s="35">
        <f t="shared" si="185"/>
        <v>0</v>
      </c>
      <c r="AN754" s="35">
        <f t="shared" si="186"/>
        <v>0</v>
      </c>
      <c r="AO754" s="12"/>
      <c r="AQ754" s="9"/>
    </row>
    <row r="755" spans="1:43" ht="19.899999999999999" customHeight="1" x14ac:dyDescent="0.2">
      <c r="A755" s="56"/>
      <c r="B755" s="98" t="s">
        <v>43</v>
      </c>
      <c r="C755" s="48">
        <v>26182.490010000001</v>
      </c>
      <c r="D755" s="48"/>
      <c r="E755" s="48">
        <v>26182.490010000001</v>
      </c>
      <c r="F755" s="48">
        <v>26182.490010000001</v>
      </c>
      <c r="G755" s="49">
        <f t="shared" si="181"/>
        <v>0</v>
      </c>
      <c r="H755" s="48"/>
      <c r="I755" s="48"/>
      <c r="J755" s="48">
        <f>E755-F755</f>
        <v>0</v>
      </c>
      <c r="K755" s="48"/>
      <c r="L755" s="48"/>
      <c r="M755" s="48"/>
      <c r="N755" s="48"/>
      <c r="O755" s="49">
        <f t="shared" si="182"/>
        <v>0</v>
      </c>
      <c r="P755" s="48"/>
      <c r="Q755" s="48"/>
      <c r="R755" s="48"/>
      <c r="S755" s="49">
        <v>0</v>
      </c>
      <c r="T755" s="48"/>
      <c r="U755" s="48"/>
      <c r="V755" s="48"/>
      <c r="W755" s="49">
        <v>0</v>
      </c>
      <c r="X755" s="48"/>
      <c r="Y755" s="48"/>
      <c r="Z755" s="48"/>
      <c r="AA755" s="29">
        <f>AB755+AC755+AD755</f>
        <v>0</v>
      </c>
      <c r="AB755" s="48">
        <f t="shared" si="183"/>
        <v>0</v>
      </c>
      <c r="AC755" s="49">
        <f t="shared" si="183"/>
        <v>0</v>
      </c>
      <c r="AD755" s="50">
        <f t="shared" si="183"/>
        <v>0</v>
      </c>
      <c r="AE755" s="49">
        <f t="shared" si="184"/>
        <v>0</v>
      </c>
      <c r="AF755" s="48"/>
      <c r="AG755" s="49"/>
      <c r="AH755" s="50"/>
      <c r="AI755" s="49"/>
      <c r="AJ755" s="49"/>
      <c r="AM755" s="35">
        <f t="shared" si="185"/>
        <v>0</v>
      </c>
      <c r="AN755" s="35">
        <f t="shared" si="186"/>
        <v>0</v>
      </c>
      <c r="AO755" s="12"/>
      <c r="AQ755" s="9"/>
    </row>
    <row r="756" spans="1:43" ht="19.899999999999999" customHeight="1" x14ac:dyDescent="0.2">
      <c r="A756" s="56"/>
      <c r="B756" s="98" t="s">
        <v>44</v>
      </c>
      <c r="C756" s="48">
        <v>6721.5503200000003</v>
      </c>
      <c r="D756" s="48">
        <v>121.55033</v>
      </c>
      <c r="E756" s="48">
        <v>6673.1082999999999</v>
      </c>
      <c r="F756" s="48">
        <v>6721.5503200000003</v>
      </c>
      <c r="G756" s="49">
        <f t="shared" si="181"/>
        <v>48.442020000000412</v>
      </c>
      <c r="H756" s="48"/>
      <c r="I756" s="48"/>
      <c r="J756" s="48">
        <f>F756-E756</f>
        <v>48.442020000000412</v>
      </c>
      <c r="K756" s="48"/>
      <c r="L756" s="48"/>
      <c r="M756" s="48"/>
      <c r="N756" s="48"/>
      <c r="O756" s="49">
        <f t="shared" si="182"/>
        <v>0</v>
      </c>
      <c r="P756" s="48"/>
      <c r="Q756" s="48"/>
      <c r="R756" s="48"/>
      <c r="S756" s="49">
        <f>T756+U756+V756</f>
        <v>0</v>
      </c>
      <c r="T756" s="48">
        <f>T752-SUM(T753:T755)</f>
        <v>0</v>
      </c>
      <c r="U756" s="48">
        <f>U752-SUM(U753:U755)</f>
        <v>0</v>
      </c>
      <c r="V756" s="48">
        <f>V752-SUM(V753:V755)</f>
        <v>0</v>
      </c>
      <c r="W756" s="49">
        <f>X756+Y756+Z756</f>
        <v>0</v>
      </c>
      <c r="X756" s="48">
        <f>X752-SUM(X753:X755)</f>
        <v>0</v>
      </c>
      <c r="Y756" s="48">
        <f>Y752-SUM(Y753:Y755)</f>
        <v>0</v>
      </c>
      <c r="Z756" s="48">
        <f>Z752-SUM(Z753:Z755)</f>
        <v>0</v>
      </c>
      <c r="AA756" s="29">
        <f>AB756+AC756+AD756</f>
        <v>48.442020000000412</v>
      </c>
      <c r="AB756" s="48">
        <f t="shared" si="183"/>
        <v>0</v>
      </c>
      <c r="AC756" s="49">
        <f t="shared" si="183"/>
        <v>0</v>
      </c>
      <c r="AD756" s="50">
        <f t="shared" si="183"/>
        <v>48.442020000000412</v>
      </c>
      <c r="AE756" s="49">
        <f t="shared" si="184"/>
        <v>0</v>
      </c>
      <c r="AF756" s="48"/>
      <c r="AG756" s="49"/>
      <c r="AH756" s="50"/>
      <c r="AI756" s="49"/>
      <c r="AJ756" s="49"/>
      <c r="AM756" s="35">
        <f t="shared" si="185"/>
        <v>48.442020000000412</v>
      </c>
      <c r="AN756" s="35">
        <f t="shared" si="186"/>
        <v>48.442020000000412</v>
      </c>
      <c r="AO756" s="12"/>
      <c r="AQ756" s="9"/>
    </row>
    <row r="757" spans="1:43" ht="76.150000000000006" customHeight="1" x14ac:dyDescent="0.2">
      <c r="A757" s="40">
        <v>135</v>
      </c>
      <c r="B757" s="62" t="s">
        <v>221</v>
      </c>
      <c r="C757" s="42">
        <v>216792.22383999996</v>
      </c>
      <c r="D757" s="42">
        <f>SUM(D758:D761)</f>
        <v>809.31751999999994</v>
      </c>
      <c r="E757" s="42">
        <v>180877.15997000001</v>
      </c>
      <c r="F757" s="42">
        <v>180877.15997000001</v>
      </c>
      <c r="G757" s="46">
        <f t="shared" si="181"/>
        <v>0</v>
      </c>
      <c r="H757" s="54"/>
      <c r="I757" s="54"/>
      <c r="J757" s="54"/>
      <c r="K757" s="46">
        <f>L757+M757+N757</f>
        <v>0</v>
      </c>
      <c r="L757" s="54"/>
      <c r="M757" s="54"/>
      <c r="N757" s="54"/>
      <c r="O757" s="46">
        <f t="shared" si="182"/>
        <v>36272.773000000001</v>
      </c>
      <c r="P757" s="54">
        <v>0</v>
      </c>
      <c r="Q757" s="48">
        <v>36236.5</v>
      </c>
      <c r="R757" s="48">
        <v>36.272999999999996</v>
      </c>
      <c r="S757" s="49">
        <f>T757+U757+V757</f>
        <v>611.90737000000001</v>
      </c>
      <c r="T757" s="48">
        <v>0</v>
      </c>
      <c r="U757" s="48">
        <v>605.52481999999998</v>
      </c>
      <c r="V757" s="48">
        <v>6.3825500000000002</v>
      </c>
      <c r="W757" s="46">
        <f>X757+Y757+Z757</f>
        <v>6382.5443599999999</v>
      </c>
      <c r="X757" s="54">
        <v>0</v>
      </c>
      <c r="Y757" s="54">
        <v>6376.1618099999996</v>
      </c>
      <c r="Z757" s="54">
        <v>6.3825500000000002</v>
      </c>
      <c r="AA757" s="29">
        <f t="shared" ref="AA757:AA825" si="187">AB757+AC757+AD757</f>
        <v>5770.63699</v>
      </c>
      <c r="AB757" s="48">
        <f t="shared" si="183"/>
        <v>0</v>
      </c>
      <c r="AC757" s="49">
        <f t="shared" si="183"/>
        <v>5770.63699</v>
      </c>
      <c r="AD757" s="50">
        <f t="shared" si="183"/>
        <v>0</v>
      </c>
      <c r="AE757" s="46">
        <f t="shared" si="184"/>
        <v>0</v>
      </c>
      <c r="AF757" s="54"/>
      <c r="AG757" s="46"/>
      <c r="AH757" s="55"/>
      <c r="AI757" s="46"/>
      <c r="AJ757" s="46"/>
      <c r="AM757" s="35">
        <f t="shared" si="185"/>
        <v>5770.63699</v>
      </c>
      <c r="AN757" s="35">
        <f t="shared" si="186"/>
        <v>5770.63699</v>
      </c>
      <c r="AO757" s="12"/>
      <c r="AQ757" s="9"/>
    </row>
    <row r="758" spans="1:43" ht="19.899999999999999" customHeight="1" x14ac:dyDescent="0.2">
      <c r="A758" s="40"/>
      <c r="B758" s="98" t="s">
        <v>41</v>
      </c>
      <c r="C758" s="48">
        <v>774.25283999999999</v>
      </c>
      <c r="D758" s="48">
        <f>C758</f>
        <v>774.25283999999999</v>
      </c>
      <c r="E758" s="48">
        <v>774.25283999999999</v>
      </c>
      <c r="F758" s="48">
        <v>774.25283999999999</v>
      </c>
      <c r="G758" s="49">
        <f t="shared" si="181"/>
        <v>0</v>
      </c>
      <c r="H758" s="48"/>
      <c r="I758" s="48"/>
      <c r="J758" s="48"/>
      <c r="K758" s="49"/>
      <c r="L758" s="48"/>
      <c r="M758" s="48"/>
      <c r="N758" s="48"/>
      <c r="O758" s="49">
        <f t="shared" si="182"/>
        <v>0</v>
      </c>
      <c r="P758" s="48">
        <v>0</v>
      </c>
      <c r="Q758" s="48">
        <v>0</v>
      </c>
      <c r="R758" s="48">
        <v>0</v>
      </c>
      <c r="S758" s="49">
        <v>0</v>
      </c>
      <c r="T758" s="48"/>
      <c r="U758" s="48"/>
      <c r="V758" s="48"/>
      <c r="W758" s="49">
        <v>0</v>
      </c>
      <c r="X758" s="48"/>
      <c r="Y758" s="48"/>
      <c r="Z758" s="48"/>
      <c r="AA758" s="29">
        <f t="shared" si="187"/>
        <v>0</v>
      </c>
      <c r="AB758" s="48">
        <f t="shared" si="183"/>
        <v>0</v>
      </c>
      <c r="AC758" s="49">
        <f t="shared" si="183"/>
        <v>0</v>
      </c>
      <c r="AD758" s="50">
        <f t="shared" si="183"/>
        <v>0</v>
      </c>
      <c r="AE758" s="49">
        <f t="shared" si="184"/>
        <v>0</v>
      </c>
      <c r="AF758" s="48"/>
      <c r="AG758" s="49"/>
      <c r="AH758" s="50"/>
      <c r="AI758" s="49"/>
      <c r="AJ758" s="49"/>
      <c r="AM758" s="35">
        <f t="shared" si="185"/>
        <v>0</v>
      </c>
      <c r="AN758" s="35">
        <f t="shared" si="186"/>
        <v>0</v>
      </c>
      <c r="AO758" s="12"/>
      <c r="AQ758" s="9"/>
    </row>
    <row r="759" spans="1:43" ht="19.899999999999999" customHeight="1" x14ac:dyDescent="0.2">
      <c r="A759" s="40"/>
      <c r="B759" s="98" t="s">
        <v>42</v>
      </c>
      <c r="C759" s="48">
        <v>188475.47200000001</v>
      </c>
      <c r="D759" s="48"/>
      <c r="E759" s="48">
        <v>153725.59399999998</v>
      </c>
      <c r="F759" s="48">
        <v>153725.59399999998</v>
      </c>
      <c r="G759" s="49">
        <f t="shared" si="181"/>
        <v>0</v>
      </c>
      <c r="H759" s="48"/>
      <c r="I759" s="48"/>
      <c r="J759" s="48"/>
      <c r="K759" s="49"/>
      <c r="L759" s="48"/>
      <c r="M759" s="48"/>
      <c r="N759" s="48"/>
      <c r="O759" s="49">
        <f t="shared" si="182"/>
        <v>34749.878000000026</v>
      </c>
      <c r="P759" s="48">
        <v>0</v>
      </c>
      <c r="Q759" s="48">
        <v>34715.128120000023</v>
      </c>
      <c r="R759" s="48">
        <v>34.749879999999997</v>
      </c>
      <c r="S759" s="49">
        <v>5.7084099999999998</v>
      </c>
      <c r="T759" s="48"/>
      <c r="U759" s="48"/>
      <c r="V759" s="48">
        <v>5.7084099999999998</v>
      </c>
      <c r="W759" s="49">
        <v>5708.4070000000002</v>
      </c>
      <c r="X759" s="48"/>
      <c r="Y759" s="48">
        <v>5702.69859</v>
      </c>
      <c r="Z759" s="48">
        <v>5.7084099999999998</v>
      </c>
      <c r="AA759" s="29">
        <f t="shared" si="187"/>
        <v>5702.69859</v>
      </c>
      <c r="AB759" s="48">
        <f t="shared" si="183"/>
        <v>0</v>
      </c>
      <c r="AC759" s="49">
        <f t="shared" si="183"/>
        <v>5702.69859</v>
      </c>
      <c r="AD759" s="50">
        <f t="shared" si="183"/>
        <v>0</v>
      </c>
      <c r="AE759" s="49">
        <f t="shared" si="184"/>
        <v>0</v>
      </c>
      <c r="AF759" s="48"/>
      <c r="AG759" s="49"/>
      <c r="AH759" s="50"/>
      <c r="AI759" s="49"/>
      <c r="AJ759" s="49"/>
      <c r="AM759" s="35">
        <f t="shared" si="185"/>
        <v>5702.69859</v>
      </c>
      <c r="AN759" s="35">
        <f t="shared" si="186"/>
        <v>5702.69859</v>
      </c>
      <c r="AO759" s="12"/>
      <c r="AQ759" s="9"/>
    </row>
    <row r="760" spans="1:43" ht="19.899999999999999" customHeight="1" x14ac:dyDescent="0.2">
      <c r="A760" s="40"/>
      <c r="B760" s="98" t="s">
        <v>43</v>
      </c>
      <c r="C760" s="48">
        <v>24391.20372999999</v>
      </c>
      <c r="D760" s="48"/>
      <c r="E760" s="48">
        <v>23758.776779999993</v>
      </c>
      <c r="F760" s="48">
        <v>23758.776779999993</v>
      </c>
      <c r="G760" s="49">
        <f t="shared" si="181"/>
        <v>0</v>
      </c>
      <c r="H760" s="48"/>
      <c r="I760" s="48"/>
      <c r="J760" s="48"/>
      <c r="K760" s="49"/>
      <c r="L760" s="48"/>
      <c r="M760" s="48"/>
      <c r="N760" s="48"/>
      <c r="O760" s="49">
        <f t="shared" si="182"/>
        <v>632.42695000000003</v>
      </c>
      <c r="P760" s="48">
        <v>0</v>
      </c>
      <c r="Q760" s="48">
        <v>631.75301905000003</v>
      </c>
      <c r="R760" s="48">
        <v>0.67393095000000014</v>
      </c>
      <c r="S760" s="49">
        <v>606.13094999999998</v>
      </c>
      <c r="T760" s="48"/>
      <c r="U760" s="48">
        <v>605.52481999999998</v>
      </c>
      <c r="V760" s="48">
        <v>0.60612999999999995</v>
      </c>
      <c r="W760" s="49">
        <v>606.13094999999998</v>
      </c>
      <c r="X760" s="48"/>
      <c r="Y760" s="48">
        <v>605.52481999999998</v>
      </c>
      <c r="Z760" s="48">
        <v>0.60612999999999995</v>
      </c>
      <c r="AA760" s="29">
        <f t="shared" si="187"/>
        <v>0</v>
      </c>
      <c r="AB760" s="48">
        <f t="shared" si="183"/>
        <v>0</v>
      </c>
      <c r="AC760" s="49">
        <f t="shared" si="183"/>
        <v>0</v>
      </c>
      <c r="AD760" s="50">
        <f t="shared" si="183"/>
        <v>0</v>
      </c>
      <c r="AE760" s="49">
        <f t="shared" si="184"/>
        <v>0</v>
      </c>
      <c r="AF760" s="48"/>
      <c r="AG760" s="49"/>
      <c r="AH760" s="50"/>
      <c r="AI760" s="49"/>
      <c r="AJ760" s="49"/>
      <c r="AM760" s="35">
        <f t="shared" si="185"/>
        <v>0</v>
      </c>
      <c r="AN760" s="35">
        <f t="shared" si="186"/>
        <v>0</v>
      </c>
      <c r="AO760" s="12"/>
      <c r="AQ760" s="9"/>
    </row>
    <row r="761" spans="1:43" ht="19.899999999999999" customHeight="1" x14ac:dyDescent="0.2">
      <c r="A761" s="40"/>
      <c r="B761" s="98" t="s">
        <v>44</v>
      </c>
      <c r="C761" s="48">
        <v>3151.2952699999996</v>
      </c>
      <c r="D761" s="48">
        <v>35.064680000000003</v>
      </c>
      <c r="E761" s="48">
        <v>2618.5363499999994</v>
      </c>
      <c r="F761" s="48">
        <v>2618.5363499999994</v>
      </c>
      <c r="G761" s="49">
        <f t="shared" si="181"/>
        <v>0</v>
      </c>
      <c r="H761" s="48"/>
      <c r="I761" s="48"/>
      <c r="J761" s="48"/>
      <c r="K761" s="49"/>
      <c r="L761" s="48"/>
      <c r="M761" s="48"/>
      <c r="N761" s="48"/>
      <c r="O761" s="49">
        <f t="shared" si="182"/>
        <v>890.46804999997494</v>
      </c>
      <c r="P761" s="48">
        <v>0</v>
      </c>
      <c r="Q761" s="48">
        <v>889.61886094997499</v>
      </c>
      <c r="R761" s="48">
        <v>0.84918905000000222</v>
      </c>
      <c r="S761" s="49">
        <f>T761+U761+V761</f>
        <v>6.8010000000000126E-2</v>
      </c>
      <c r="T761" s="48">
        <f>T757-SUM(T758:T760)</f>
        <v>0</v>
      </c>
      <c r="U761" s="48">
        <f>U757-SUM(U758:U760)</f>
        <v>0</v>
      </c>
      <c r="V761" s="48">
        <f>V757-SUM(V758:V760)</f>
        <v>6.8010000000000126E-2</v>
      </c>
      <c r="W761" s="49">
        <f>X761+Y761+Z761</f>
        <v>68.006410000000002</v>
      </c>
      <c r="X761" s="48">
        <f>X757-SUM(X758:X760)</f>
        <v>0</v>
      </c>
      <c r="Y761" s="48">
        <f>Y757-SUM(Y758:Y760)</f>
        <v>67.938400000000001</v>
      </c>
      <c r="Z761" s="48">
        <f>Z757-SUM(Z758:Z760)</f>
        <v>6.8010000000000126E-2</v>
      </c>
      <c r="AA761" s="29">
        <f t="shared" si="187"/>
        <v>67.938400000000001</v>
      </c>
      <c r="AB761" s="48">
        <f t="shared" si="183"/>
        <v>0</v>
      </c>
      <c r="AC761" s="49">
        <f t="shared" si="183"/>
        <v>67.938400000000001</v>
      </c>
      <c r="AD761" s="50">
        <f t="shared" si="183"/>
        <v>0</v>
      </c>
      <c r="AE761" s="49">
        <f t="shared" si="184"/>
        <v>0</v>
      </c>
      <c r="AF761" s="48"/>
      <c r="AG761" s="49"/>
      <c r="AH761" s="50"/>
      <c r="AI761" s="49"/>
      <c r="AJ761" s="49"/>
      <c r="AM761" s="35">
        <f t="shared" si="185"/>
        <v>67.938400000000001</v>
      </c>
      <c r="AN761" s="35">
        <f t="shared" si="186"/>
        <v>67.938400000000001</v>
      </c>
      <c r="AO761" s="12"/>
      <c r="AQ761" s="9"/>
    </row>
    <row r="762" spans="1:43" ht="76.150000000000006" customHeight="1" x14ac:dyDescent="0.2">
      <c r="A762" s="40">
        <v>136</v>
      </c>
      <c r="B762" s="62" t="s">
        <v>222</v>
      </c>
      <c r="C762" s="42">
        <v>271284.00245999999</v>
      </c>
      <c r="D762" s="42">
        <f>SUM(D763:D766)</f>
        <v>0</v>
      </c>
      <c r="E762" s="42">
        <v>270508.62157000002</v>
      </c>
      <c r="F762" s="42">
        <v>271284.00246399996</v>
      </c>
      <c r="G762" s="46">
        <f>H762+I762+J762</f>
        <v>775.38089000000002</v>
      </c>
      <c r="H762" s="54"/>
      <c r="I762" s="54">
        <v>770.72860000000003</v>
      </c>
      <c r="J762" s="54">
        <v>4.6522899999999998</v>
      </c>
      <c r="K762" s="46">
        <f>L762+M762+N762</f>
        <v>0</v>
      </c>
      <c r="L762" s="54"/>
      <c r="M762" s="54"/>
      <c r="N762" s="54"/>
      <c r="O762" s="46">
        <f t="shared" si="182"/>
        <v>780.08100000000002</v>
      </c>
      <c r="P762" s="54">
        <v>0</v>
      </c>
      <c r="Q762" s="48">
        <v>775.4</v>
      </c>
      <c r="R762" s="48">
        <v>4.681</v>
      </c>
      <c r="S762" s="49">
        <f>T762+U762+V762</f>
        <v>775.38089000000002</v>
      </c>
      <c r="T762" s="48">
        <v>0</v>
      </c>
      <c r="U762" s="48">
        <v>770.72860000000003</v>
      </c>
      <c r="V762" s="48">
        <v>4.6522899999999998</v>
      </c>
      <c r="W762" s="46">
        <f>X762+Y762+Z762</f>
        <v>0</v>
      </c>
      <c r="X762" s="54">
        <v>0</v>
      </c>
      <c r="Y762" s="54">
        <v>0</v>
      </c>
      <c r="Z762" s="54">
        <v>0</v>
      </c>
      <c r="AA762" s="29">
        <f t="shared" si="187"/>
        <v>0</v>
      </c>
      <c r="AB762" s="48">
        <f t="shared" si="183"/>
        <v>0</v>
      </c>
      <c r="AC762" s="49">
        <f t="shared" si="183"/>
        <v>0</v>
      </c>
      <c r="AD762" s="50">
        <f t="shared" si="183"/>
        <v>0</v>
      </c>
      <c r="AE762" s="46">
        <f t="shared" si="184"/>
        <v>0</v>
      </c>
      <c r="AF762" s="54"/>
      <c r="AG762" s="46"/>
      <c r="AH762" s="55"/>
      <c r="AI762" s="46"/>
      <c r="AJ762" s="46"/>
      <c r="AM762" s="35">
        <f t="shared" si="185"/>
        <v>0</v>
      </c>
      <c r="AN762" s="35">
        <f t="shared" si="186"/>
        <v>0</v>
      </c>
      <c r="AO762" s="12"/>
      <c r="AQ762" s="9"/>
    </row>
    <row r="763" spans="1:43" ht="19.899999999999999" customHeight="1" x14ac:dyDescent="0.2">
      <c r="A763" s="40"/>
      <c r="B763" s="98" t="s">
        <v>41</v>
      </c>
      <c r="C763" s="48">
        <v>0</v>
      </c>
      <c r="D763" s="48">
        <f>C763</f>
        <v>0</v>
      </c>
      <c r="E763" s="48">
        <v>0</v>
      </c>
      <c r="F763" s="48">
        <v>0</v>
      </c>
      <c r="G763" s="49">
        <f t="shared" si="181"/>
        <v>0</v>
      </c>
      <c r="H763" s="48"/>
      <c r="I763" s="48">
        <f>F763-E763</f>
        <v>0</v>
      </c>
      <c r="J763" s="48"/>
      <c r="K763" s="49"/>
      <c r="L763" s="48"/>
      <c r="M763" s="48"/>
      <c r="N763" s="48"/>
      <c r="O763" s="49">
        <f t="shared" si="182"/>
        <v>0</v>
      </c>
      <c r="P763" s="48">
        <v>0</v>
      </c>
      <c r="Q763" s="48">
        <v>0</v>
      </c>
      <c r="R763" s="48">
        <v>0</v>
      </c>
      <c r="S763" s="49">
        <v>0</v>
      </c>
      <c r="T763" s="48"/>
      <c r="U763" s="48"/>
      <c r="V763" s="48"/>
      <c r="W763" s="49">
        <v>0</v>
      </c>
      <c r="X763" s="48"/>
      <c r="Y763" s="48"/>
      <c r="Z763" s="48"/>
      <c r="AA763" s="29">
        <f t="shared" si="187"/>
        <v>0</v>
      </c>
      <c r="AB763" s="48">
        <f t="shared" si="183"/>
        <v>0</v>
      </c>
      <c r="AC763" s="49">
        <f t="shared" si="183"/>
        <v>0</v>
      </c>
      <c r="AD763" s="50">
        <f t="shared" si="183"/>
        <v>0</v>
      </c>
      <c r="AE763" s="49">
        <f t="shared" si="184"/>
        <v>0</v>
      </c>
      <c r="AF763" s="48"/>
      <c r="AG763" s="49"/>
      <c r="AH763" s="50"/>
      <c r="AI763" s="49"/>
      <c r="AJ763" s="49"/>
      <c r="AM763" s="35">
        <f t="shared" si="185"/>
        <v>0</v>
      </c>
      <c r="AN763" s="35">
        <f t="shared" si="186"/>
        <v>0</v>
      </c>
      <c r="AO763" s="12"/>
      <c r="AQ763" s="9"/>
    </row>
    <row r="764" spans="1:43" ht="19.899999999999999" customHeight="1" x14ac:dyDescent="0.2">
      <c r="A764" s="40"/>
      <c r="B764" s="98" t="s">
        <v>42</v>
      </c>
      <c r="C764" s="48">
        <v>236433.451</v>
      </c>
      <c r="D764" s="48"/>
      <c r="E764" s="48">
        <v>236433.45100000003</v>
      </c>
      <c r="F764" s="48">
        <v>236433.451</v>
      </c>
      <c r="G764" s="49">
        <f t="shared" si="181"/>
        <v>0</v>
      </c>
      <c r="H764" s="48"/>
      <c r="I764" s="48">
        <f>F764-E764</f>
        <v>0</v>
      </c>
      <c r="J764" s="48"/>
      <c r="K764" s="49"/>
      <c r="L764" s="48"/>
      <c r="M764" s="48"/>
      <c r="N764" s="48"/>
      <c r="O764" s="49">
        <f t="shared" si="182"/>
        <v>0</v>
      </c>
      <c r="P764" s="48">
        <v>0</v>
      </c>
      <c r="Q764" s="48">
        <v>0</v>
      </c>
      <c r="R764" s="48">
        <v>0</v>
      </c>
      <c r="S764" s="49">
        <v>0</v>
      </c>
      <c r="T764" s="48"/>
      <c r="U764" s="48"/>
      <c r="V764" s="48"/>
      <c r="W764" s="49">
        <v>0</v>
      </c>
      <c r="X764" s="48"/>
      <c r="Y764" s="48"/>
      <c r="Z764" s="48"/>
      <c r="AA764" s="29">
        <f t="shared" si="187"/>
        <v>0</v>
      </c>
      <c r="AB764" s="48">
        <f t="shared" si="183"/>
        <v>0</v>
      </c>
      <c r="AC764" s="49">
        <f t="shared" si="183"/>
        <v>0</v>
      </c>
      <c r="AD764" s="50">
        <f t="shared" si="183"/>
        <v>0</v>
      </c>
      <c r="AE764" s="49">
        <f t="shared" si="184"/>
        <v>0</v>
      </c>
      <c r="AF764" s="48"/>
      <c r="AG764" s="49"/>
      <c r="AH764" s="50"/>
      <c r="AI764" s="49"/>
      <c r="AJ764" s="49"/>
      <c r="AM764" s="35">
        <f t="shared" si="185"/>
        <v>0</v>
      </c>
      <c r="AN764" s="35">
        <f t="shared" si="186"/>
        <v>0</v>
      </c>
      <c r="AO764" s="12"/>
      <c r="AQ764" s="9"/>
    </row>
    <row r="765" spans="1:43" ht="19.899999999999999" customHeight="1" x14ac:dyDescent="0.2">
      <c r="A765" s="40"/>
      <c r="B765" s="98" t="s">
        <v>43</v>
      </c>
      <c r="C765" s="48">
        <v>25357.639460000006</v>
      </c>
      <c r="D765" s="48"/>
      <c r="E765" s="48">
        <v>24582.258570000002</v>
      </c>
      <c r="F765" s="48">
        <v>25357.639460000006</v>
      </c>
      <c r="G765" s="49">
        <f t="shared" si="181"/>
        <v>775.38089000000002</v>
      </c>
      <c r="H765" s="48"/>
      <c r="I765" s="48">
        <v>770.72860000000003</v>
      </c>
      <c r="J765" s="48">
        <v>4.6522899999999998</v>
      </c>
      <c r="K765" s="49"/>
      <c r="L765" s="48"/>
      <c r="M765" s="48"/>
      <c r="N765" s="48"/>
      <c r="O765" s="49">
        <f t="shared" si="182"/>
        <v>775.38089000000002</v>
      </c>
      <c r="P765" s="48">
        <v>0</v>
      </c>
      <c r="Q765" s="48">
        <v>770.72860000000003</v>
      </c>
      <c r="R765" s="48">
        <v>4.6522900000000078</v>
      </c>
      <c r="S765" s="49">
        <v>775.38089000000002</v>
      </c>
      <c r="T765" s="48"/>
      <c r="U765" s="48">
        <v>770.72860000000003</v>
      </c>
      <c r="V765" s="48">
        <v>4.6522899999999998</v>
      </c>
      <c r="W765" s="49">
        <v>0</v>
      </c>
      <c r="X765" s="48"/>
      <c r="Y765" s="48"/>
      <c r="Z765" s="48"/>
      <c r="AA765" s="29">
        <f t="shared" si="187"/>
        <v>0</v>
      </c>
      <c r="AB765" s="48">
        <f t="shared" si="183"/>
        <v>0</v>
      </c>
      <c r="AC765" s="49">
        <f t="shared" si="183"/>
        <v>0</v>
      </c>
      <c r="AD765" s="50">
        <f t="shared" si="183"/>
        <v>0</v>
      </c>
      <c r="AE765" s="49">
        <f t="shared" si="184"/>
        <v>0</v>
      </c>
      <c r="AF765" s="48"/>
      <c r="AG765" s="49"/>
      <c r="AH765" s="50"/>
      <c r="AI765" s="49"/>
      <c r="AJ765" s="49"/>
      <c r="AM765" s="35">
        <f t="shared" si="185"/>
        <v>0</v>
      </c>
      <c r="AN765" s="35">
        <f t="shared" si="186"/>
        <v>0</v>
      </c>
      <c r="AO765" s="12"/>
      <c r="AQ765" s="9"/>
    </row>
    <row r="766" spans="1:43" ht="19.899999999999999" customHeight="1" x14ac:dyDescent="0.2">
      <c r="A766" s="40"/>
      <c r="B766" s="98" t="s">
        <v>44</v>
      </c>
      <c r="C766" s="48">
        <v>9492.9120000000003</v>
      </c>
      <c r="D766" s="48"/>
      <c r="E766" s="48">
        <v>9492.9119999999984</v>
      </c>
      <c r="F766" s="48">
        <v>9492.9119999999984</v>
      </c>
      <c r="G766" s="49">
        <f t="shared" si="181"/>
        <v>0</v>
      </c>
      <c r="H766" s="48"/>
      <c r="I766" s="48">
        <f>F766-E766</f>
        <v>0</v>
      </c>
      <c r="J766" s="48"/>
      <c r="K766" s="49"/>
      <c r="L766" s="48"/>
      <c r="M766" s="48"/>
      <c r="N766" s="48"/>
      <c r="O766" s="49">
        <f t="shared" si="182"/>
        <v>4.7001099999999409</v>
      </c>
      <c r="P766" s="48">
        <v>0</v>
      </c>
      <c r="Q766" s="48">
        <v>4.6713999999999487</v>
      </c>
      <c r="R766" s="48">
        <v>2.8709999999992242E-2</v>
      </c>
      <c r="S766" s="49">
        <f>T766+U766+V766</f>
        <v>0</v>
      </c>
      <c r="T766" s="48">
        <f>T762-SUM(T763:T765)</f>
        <v>0</v>
      </c>
      <c r="U766" s="48">
        <f>U762-SUM(U763:U765)</f>
        <v>0</v>
      </c>
      <c r="V766" s="48">
        <f>V762-SUM(V763:V765)</f>
        <v>0</v>
      </c>
      <c r="W766" s="49">
        <f>X766+Y766+Z766</f>
        <v>0</v>
      </c>
      <c r="X766" s="48">
        <f>X762-SUM(X763:X765)</f>
        <v>0</v>
      </c>
      <c r="Y766" s="48">
        <f>Y762-SUM(Y763:Y765)</f>
        <v>0</v>
      </c>
      <c r="Z766" s="48">
        <f>Z762-SUM(Z763:Z765)</f>
        <v>0</v>
      </c>
      <c r="AA766" s="29">
        <f t="shared" si="187"/>
        <v>0</v>
      </c>
      <c r="AB766" s="48">
        <f t="shared" si="183"/>
        <v>0</v>
      </c>
      <c r="AC766" s="49">
        <f t="shared" si="183"/>
        <v>0</v>
      </c>
      <c r="AD766" s="50">
        <f t="shared" si="183"/>
        <v>0</v>
      </c>
      <c r="AE766" s="49">
        <f t="shared" si="184"/>
        <v>0</v>
      </c>
      <c r="AF766" s="48"/>
      <c r="AG766" s="49"/>
      <c r="AH766" s="50"/>
      <c r="AI766" s="49"/>
      <c r="AJ766" s="49"/>
      <c r="AM766" s="35">
        <f t="shared" si="185"/>
        <v>0</v>
      </c>
      <c r="AN766" s="35">
        <f t="shared" si="186"/>
        <v>0</v>
      </c>
      <c r="AO766" s="12"/>
      <c r="AQ766" s="9"/>
    </row>
    <row r="767" spans="1:43" ht="105" customHeight="1" x14ac:dyDescent="0.2">
      <c r="A767" s="40">
        <v>137</v>
      </c>
      <c r="B767" s="112" t="s">
        <v>223</v>
      </c>
      <c r="C767" s="42">
        <v>31317.9378</v>
      </c>
      <c r="D767" s="42">
        <f>SUM(D768:D771)</f>
        <v>0</v>
      </c>
      <c r="E767" s="42">
        <v>0</v>
      </c>
      <c r="F767" s="42">
        <v>0</v>
      </c>
      <c r="G767" s="46">
        <f t="shared" si="181"/>
        <v>0</v>
      </c>
      <c r="H767" s="54"/>
      <c r="I767" s="54"/>
      <c r="J767" s="54"/>
      <c r="K767" s="46">
        <f>L767+M767+N767</f>
        <v>0</v>
      </c>
      <c r="L767" s="54"/>
      <c r="M767" s="54"/>
      <c r="N767" s="54"/>
      <c r="O767" s="46">
        <f t="shared" si="182"/>
        <v>32264.53</v>
      </c>
      <c r="P767" s="54">
        <v>0</v>
      </c>
      <c r="Q767" s="48">
        <v>32200</v>
      </c>
      <c r="R767" s="48">
        <v>64.53</v>
      </c>
      <c r="S767" s="49">
        <f>T767+U767+V767</f>
        <v>0</v>
      </c>
      <c r="T767" s="48">
        <v>0</v>
      </c>
      <c r="U767" s="48">
        <v>0</v>
      </c>
      <c r="V767" s="48">
        <v>0</v>
      </c>
      <c r="W767" s="46">
        <f>X767+Y767+Z767</f>
        <v>0</v>
      </c>
      <c r="X767" s="54">
        <v>0</v>
      </c>
      <c r="Y767" s="54">
        <v>0</v>
      </c>
      <c r="Z767" s="54">
        <v>0</v>
      </c>
      <c r="AA767" s="29">
        <f>AB767+AC767+AD767</f>
        <v>0</v>
      </c>
      <c r="AB767" s="48">
        <f t="shared" si="183"/>
        <v>0</v>
      </c>
      <c r="AC767" s="49">
        <f t="shared" si="183"/>
        <v>0</v>
      </c>
      <c r="AD767" s="50">
        <f t="shared" si="183"/>
        <v>0</v>
      </c>
      <c r="AE767" s="46">
        <f>AF767+AG767+AH767</f>
        <v>0</v>
      </c>
      <c r="AF767" s="54"/>
      <c r="AG767" s="46"/>
      <c r="AH767" s="55"/>
      <c r="AI767" s="46"/>
      <c r="AJ767" s="46"/>
      <c r="AM767" s="35">
        <f t="shared" si="185"/>
        <v>0</v>
      </c>
      <c r="AN767" s="35">
        <f t="shared" si="186"/>
        <v>0</v>
      </c>
      <c r="AO767" s="12"/>
      <c r="AQ767" s="9"/>
    </row>
    <row r="768" spans="1:43" ht="19.899999999999999" customHeight="1" x14ac:dyDescent="0.2">
      <c r="A768" s="40"/>
      <c r="B768" s="98" t="s">
        <v>41</v>
      </c>
      <c r="C768" s="48">
        <v>0</v>
      </c>
      <c r="D768" s="48">
        <f>C768</f>
        <v>0</v>
      </c>
      <c r="E768" s="48">
        <v>0</v>
      </c>
      <c r="F768" s="48">
        <v>0</v>
      </c>
      <c r="G768" s="49">
        <f t="shared" si="181"/>
        <v>0</v>
      </c>
      <c r="H768" s="48"/>
      <c r="I768" s="48"/>
      <c r="J768" s="48"/>
      <c r="K768" s="49"/>
      <c r="L768" s="48"/>
      <c r="M768" s="48"/>
      <c r="N768" s="48"/>
      <c r="O768" s="49">
        <f t="shared" si="182"/>
        <v>0</v>
      </c>
      <c r="P768" s="48">
        <v>0</v>
      </c>
      <c r="Q768" s="48">
        <v>0</v>
      </c>
      <c r="R768" s="48">
        <v>0</v>
      </c>
      <c r="S768" s="49">
        <v>0</v>
      </c>
      <c r="T768" s="48"/>
      <c r="U768" s="48"/>
      <c r="V768" s="48"/>
      <c r="W768" s="49">
        <v>0</v>
      </c>
      <c r="X768" s="48"/>
      <c r="Y768" s="48"/>
      <c r="Z768" s="48"/>
      <c r="AA768" s="29">
        <f>AB768+AC768+AD768</f>
        <v>0</v>
      </c>
      <c r="AB768" s="48">
        <f t="shared" ref="AB768:AD783" si="188">X768+H768-L768-(T768-AF768)</f>
        <v>0</v>
      </c>
      <c r="AC768" s="49">
        <f t="shared" si="188"/>
        <v>0</v>
      </c>
      <c r="AD768" s="50">
        <f t="shared" si="188"/>
        <v>0</v>
      </c>
      <c r="AE768" s="49">
        <f>AF768+AG768+AH768</f>
        <v>0</v>
      </c>
      <c r="AF768" s="48"/>
      <c r="AG768" s="49"/>
      <c r="AH768" s="50"/>
      <c r="AI768" s="49"/>
      <c r="AJ768" s="49"/>
      <c r="AM768" s="35">
        <f t="shared" si="185"/>
        <v>0</v>
      </c>
      <c r="AN768" s="35">
        <f t="shared" si="186"/>
        <v>0</v>
      </c>
      <c r="AO768" s="12"/>
      <c r="AQ768" s="9"/>
    </row>
    <row r="769" spans="1:43" ht="19.899999999999999" customHeight="1" x14ac:dyDescent="0.2">
      <c r="A769" s="40"/>
      <c r="B769" s="98" t="s">
        <v>42</v>
      </c>
      <c r="C769" s="48">
        <v>28811.495800000001</v>
      </c>
      <c r="D769" s="48"/>
      <c r="E769" s="48">
        <v>0</v>
      </c>
      <c r="F769" s="48">
        <v>0</v>
      </c>
      <c r="G769" s="49">
        <f t="shared" si="181"/>
        <v>0</v>
      </c>
      <c r="H769" s="48"/>
      <c r="I769" s="48"/>
      <c r="J769" s="48"/>
      <c r="K769" s="49"/>
      <c r="L769" s="48"/>
      <c r="M769" s="48"/>
      <c r="N769" s="48"/>
      <c r="O769" s="49">
        <f t="shared" si="182"/>
        <v>28811.495800000001</v>
      </c>
      <c r="P769" s="48">
        <v>0</v>
      </c>
      <c r="Q769" s="48">
        <v>28753.872810000001</v>
      </c>
      <c r="R769" s="48">
        <v>57.622990000000001</v>
      </c>
      <c r="S769" s="49">
        <v>0</v>
      </c>
      <c r="T769" s="48"/>
      <c r="U769" s="48"/>
      <c r="V769" s="48"/>
      <c r="W769" s="49">
        <v>0</v>
      </c>
      <c r="X769" s="48"/>
      <c r="Y769" s="48"/>
      <c r="Z769" s="48"/>
      <c r="AA769" s="29">
        <f>AB769+AC769+AD769</f>
        <v>0</v>
      </c>
      <c r="AB769" s="48">
        <f t="shared" si="188"/>
        <v>0</v>
      </c>
      <c r="AC769" s="49">
        <f t="shared" si="188"/>
        <v>0</v>
      </c>
      <c r="AD769" s="50">
        <f t="shared" si="188"/>
        <v>0</v>
      </c>
      <c r="AE769" s="49">
        <f>AF769+AG769+AH769</f>
        <v>0</v>
      </c>
      <c r="AF769" s="48"/>
      <c r="AG769" s="49"/>
      <c r="AH769" s="50"/>
      <c r="AI769" s="49"/>
      <c r="AJ769" s="49"/>
      <c r="AM769" s="35">
        <f t="shared" si="185"/>
        <v>0</v>
      </c>
      <c r="AN769" s="35">
        <f t="shared" si="186"/>
        <v>0</v>
      </c>
      <c r="AO769" s="12"/>
      <c r="AQ769" s="9"/>
    </row>
    <row r="770" spans="1:43" ht="19.899999999999999" customHeight="1" x14ac:dyDescent="0.2">
      <c r="A770" s="40"/>
      <c r="B770" s="98" t="s">
        <v>43</v>
      </c>
      <c r="C770" s="48">
        <v>1040.2239999999999</v>
      </c>
      <c r="D770" s="48"/>
      <c r="E770" s="48">
        <v>0</v>
      </c>
      <c r="F770" s="48">
        <v>0</v>
      </c>
      <c r="G770" s="49">
        <f t="shared" si="181"/>
        <v>0</v>
      </c>
      <c r="H770" s="48"/>
      <c r="I770" s="48"/>
      <c r="J770" s="48"/>
      <c r="K770" s="49"/>
      <c r="L770" s="48"/>
      <c r="M770" s="48"/>
      <c r="N770" s="48"/>
      <c r="O770" s="49">
        <f t="shared" si="182"/>
        <v>1040.2239999999999</v>
      </c>
      <c r="P770" s="48">
        <v>0</v>
      </c>
      <c r="Q770" s="48">
        <v>1038.143552</v>
      </c>
      <c r="R770" s="48">
        <v>2.0804480000000001</v>
      </c>
      <c r="S770" s="49">
        <v>0</v>
      </c>
      <c r="T770" s="48"/>
      <c r="U770" s="48"/>
      <c r="V770" s="48"/>
      <c r="W770" s="49">
        <v>0</v>
      </c>
      <c r="X770" s="48"/>
      <c r="Y770" s="48"/>
      <c r="Z770" s="48"/>
      <c r="AA770" s="29">
        <f>AB770+AC770+AD770</f>
        <v>0</v>
      </c>
      <c r="AB770" s="48">
        <f t="shared" si="188"/>
        <v>0</v>
      </c>
      <c r="AC770" s="49">
        <f t="shared" si="188"/>
        <v>0</v>
      </c>
      <c r="AD770" s="50">
        <f t="shared" si="188"/>
        <v>0</v>
      </c>
      <c r="AE770" s="49">
        <f>AF770+AG770+AH770</f>
        <v>0</v>
      </c>
      <c r="AF770" s="48"/>
      <c r="AG770" s="49"/>
      <c r="AH770" s="50"/>
      <c r="AI770" s="49"/>
      <c r="AJ770" s="49"/>
      <c r="AM770" s="35">
        <f t="shared" si="185"/>
        <v>0</v>
      </c>
      <c r="AN770" s="35">
        <f t="shared" si="186"/>
        <v>0</v>
      </c>
      <c r="AO770" s="12"/>
      <c r="AQ770" s="9"/>
    </row>
    <row r="771" spans="1:43" ht="19.899999999999999" customHeight="1" x14ac:dyDescent="0.2">
      <c r="A771" s="40"/>
      <c r="B771" s="98" t="s">
        <v>44</v>
      </c>
      <c r="C771" s="48">
        <v>1466.2180000000001</v>
      </c>
      <c r="D771" s="48"/>
      <c r="E771" s="48">
        <v>0</v>
      </c>
      <c r="F771" s="48">
        <v>0</v>
      </c>
      <c r="G771" s="49">
        <f t="shared" si="181"/>
        <v>0</v>
      </c>
      <c r="H771" s="48"/>
      <c r="I771" s="48"/>
      <c r="J771" s="48"/>
      <c r="K771" s="49"/>
      <c r="L771" s="48"/>
      <c r="M771" s="48"/>
      <c r="N771" s="48"/>
      <c r="O771" s="49">
        <f t="shared" si="182"/>
        <v>2412.8101999999981</v>
      </c>
      <c r="P771" s="48">
        <v>0</v>
      </c>
      <c r="Q771" s="48">
        <v>2407.9836379999979</v>
      </c>
      <c r="R771" s="48">
        <v>4.8265620000000036</v>
      </c>
      <c r="S771" s="49">
        <f>T771+U771+V771</f>
        <v>0</v>
      </c>
      <c r="T771" s="48">
        <f>T767-SUM(T768:T770)</f>
        <v>0</v>
      </c>
      <c r="U771" s="48">
        <f>U767-SUM(U768:U770)</f>
        <v>0</v>
      </c>
      <c r="V771" s="48">
        <f>V767-SUM(V768:V770)</f>
        <v>0</v>
      </c>
      <c r="W771" s="49">
        <f>X771+Y771+Z771</f>
        <v>0</v>
      </c>
      <c r="X771" s="48">
        <f>X767-SUM(X768:X770)</f>
        <v>0</v>
      </c>
      <c r="Y771" s="48">
        <f>Y767-SUM(Y768:Y770)</f>
        <v>0</v>
      </c>
      <c r="Z771" s="48">
        <f>Z767-SUM(Z768:Z770)</f>
        <v>0</v>
      </c>
      <c r="AA771" s="29">
        <f>AB771+AC771+AD771</f>
        <v>0</v>
      </c>
      <c r="AB771" s="48">
        <f t="shared" si="188"/>
        <v>0</v>
      </c>
      <c r="AC771" s="49">
        <f t="shared" si="188"/>
        <v>0</v>
      </c>
      <c r="AD771" s="50">
        <f t="shared" si="188"/>
        <v>0</v>
      </c>
      <c r="AE771" s="49">
        <f>AF771+AG771+AH771</f>
        <v>0</v>
      </c>
      <c r="AF771" s="48"/>
      <c r="AG771" s="49"/>
      <c r="AH771" s="50"/>
      <c r="AI771" s="49"/>
      <c r="AJ771" s="49"/>
      <c r="AM771" s="35">
        <f t="shared" si="185"/>
        <v>0</v>
      </c>
      <c r="AN771" s="35">
        <f t="shared" si="186"/>
        <v>0</v>
      </c>
      <c r="AO771" s="12"/>
      <c r="AQ771" s="9"/>
    </row>
    <row r="772" spans="1:43" ht="81" customHeight="1" x14ac:dyDescent="0.2">
      <c r="A772" s="40">
        <v>138</v>
      </c>
      <c r="B772" s="112" t="s">
        <v>224</v>
      </c>
      <c r="C772" s="42">
        <f>SUM(C773:C776)</f>
        <v>235102.47820000001</v>
      </c>
      <c r="D772" s="42">
        <f>SUM(D773:D776)</f>
        <v>4392.3491999999997</v>
      </c>
      <c r="E772" s="42">
        <v>4392.3491999999997</v>
      </c>
      <c r="F772" s="42">
        <v>4392.3491999999997</v>
      </c>
      <c r="G772" s="46">
        <f t="shared" si="181"/>
        <v>0</v>
      </c>
      <c r="H772" s="54"/>
      <c r="I772" s="54"/>
      <c r="J772" s="54"/>
      <c r="K772" s="46">
        <f>L772+M772+N772</f>
        <v>0</v>
      </c>
      <c r="L772" s="54"/>
      <c r="M772" s="54"/>
      <c r="N772" s="54"/>
      <c r="O772" s="46">
        <f t="shared" si="182"/>
        <v>150317.70699999999</v>
      </c>
      <c r="P772" s="48">
        <v>50000</v>
      </c>
      <c r="Q772" s="48">
        <v>99715.8</v>
      </c>
      <c r="R772" s="48">
        <v>601.90699999999993</v>
      </c>
      <c r="S772" s="49">
        <f>S773+S774+S775+S776</f>
        <v>34882.815000000002</v>
      </c>
      <c r="T772" s="49">
        <f t="shared" ref="T772:V772" si="189">T773+T774+T775+T776</f>
        <v>24999.99999</v>
      </c>
      <c r="U772" s="49">
        <f t="shared" si="189"/>
        <v>9849.9319099999993</v>
      </c>
      <c r="V772" s="49">
        <f t="shared" si="189"/>
        <v>32.825899999999997</v>
      </c>
      <c r="W772" s="46">
        <f>W773+W774+W775+W776</f>
        <v>35113.375</v>
      </c>
      <c r="X772" s="46">
        <f>X773+X774+X775+X776</f>
        <v>24999.99999</v>
      </c>
      <c r="Y772" s="46">
        <f t="shared" ref="Y772:Z772" si="190">Y773+Y774+Y775+Y776</f>
        <v>10079.11191</v>
      </c>
      <c r="Z772" s="46">
        <f t="shared" si="190"/>
        <v>34.2059</v>
      </c>
      <c r="AA772" s="29">
        <f t="shared" si="187"/>
        <v>230.56000000000029</v>
      </c>
      <c r="AB772" s="48">
        <f t="shared" si="188"/>
        <v>0</v>
      </c>
      <c r="AC772" s="49">
        <f t="shared" si="188"/>
        <v>229.18000000000029</v>
      </c>
      <c r="AD772" s="50">
        <f t="shared" si="188"/>
        <v>1.3800000000000026</v>
      </c>
      <c r="AE772" s="46">
        <f t="shared" si="184"/>
        <v>0</v>
      </c>
      <c r="AF772" s="54"/>
      <c r="AG772" s="46"/>
      <c r="AH772" s="55"/>
      <c r="AI772" s="46"/>
      <c r="AJ772" s="46"/>
      <c r="AM772" s="35">
        <f t="shared" si="185"/>
        <v>230.55999999999767</v>
      </c>
      <c r="AN772" s="35">
        <f t="shared" si="186"/>
        <v>230.56000000000029</v>
      </c>
      <c r="AO772" s="12"/>
      <c r="AQ772" s="9"/>
    </row>
    <row r="773" spans="1:43" ht="19.899999999999999" customHeight="1" x14ac:dyDescent="0.2">
      <c r="A773" s="40"/>
      <c r="B773" s="98" t="s">
        <v>41</v>
      </c>
      <c r="C773" s="48">
        <v>4392.3491999999997</v>
      </c>
      <c r="D773" s="48">
        <f>C773</f>
        <v>4392.3491999999997</v>
      </c>
      <c r="E773" s="48">
        <v>4392.3491999999997</v>
      </c>
      <c r="F773" s="48">
        <v>4392.3491999999997</v>
      </c>
      <c r="G773" s="49">
        <f t="shared" si="181"/>
        <v>0</v>
      </c>
      <c r="H773" s="48"/>
      <c r="I773" s="48"/>
      <c r="J773" s="48"/>
      <c r="K773" s="49"/>
      <c r="L773" s="48"/>
      <c r="M773" s="48"/>
      <c r="N773" s="48"/>
      <c r="O773" s="49">
        <f t="shared" si="182"/>
        <v>0</v>
      </c>
      <c r="P773" s="48">
        <v>0</v>
      </c>
      <c r="Q773" s="48">
        <v>0</v>
      </c>
      <c r="R773" s="48">
        <v>0</v>
      </c>
      <c r="S773" s="49">
        <v>0</v>
      </c>
      <c r="T773" s="48"/>
      <c r="U773" s="48"/>
      <c r="V773" s="48"/>
      <c r="W773" s="49">
        <v>0</v>
      </c>
      <c r="X773" s="48"/>
      <c r="Y773" s="48"/>
      <c r="Z773" s="48"/>
      <c r="AA773" s="29">
        <f t="shared" si="187"/>
        <v>0</v>
      </c>
      <c r="AB773" s="48">
        <f t="shared" si="188"/>
        <v>0</v>
      </c>
      <c r="AC773" s="49">
        <f t="shared" si="188"/>
        <v>0</v>
      </c>
      <c r="AD773" s="50">
        <f t="shared" si="188"/>
        <v>0</v>
      </c>
      <c r="AE773" s="49">
        <f t="shared" si="184"/>
        <v>0</v>
      </c>
      <c r="AF773" s="48"/>
      <c r="AG773" s="49"/>
      <c r="AH773" s="50"/>
      <c r="AI773" s="49"/>
      <c r="AJ773" s="49"/>
      <c r="AM773" s="35">
        <f t="shared" si="185"/>
        <v>0</v>
      </c>
      <c r="AN773" s="35">
        <f t="shared" si="186"/>
        <v>0</v>
      </c>
      <c r="AO773" s="12"/>
      <c r="AQ773" s="9"/>
    </row>
    <row r="774" spans="1:43" ht="19.899999999999999" customHeight="1" x14ac:dyDescent="0.2">
      <c r="A774" s="40"/>
      <c r="B774" s="98" t="s">
        <v>42</v>
      </c>
      <c r="C774" s="48">
        <v>198279.61900000001</v>
      </c>
      <c r="D774" s="48"/>
      <c r="E774" s="48">
        <v>0</v>
      </c>
      <c r="F774" s="48">
        <v>0</v>
      </c>
      <c r="G774" s="49">
        <f t="shared" si="181"/>
        <v>0</v>
      </c>
      <c r="H774" s="48"/>
      <c r="I774" s="48"/>
      <c r="J774" s="48"/>
      <c r="K774" s="49"/>
      <c r="L774" s="48"/>
      <c r="M774" s="48"/>
      <c r="N774" s="48"/>
      <c r="O774" s="49">
        <f t="shared" si="182"/>
        <v>143683.44900000002</v>
      </c>
      <c r="P774" s="48">
        <v>50000</v>
      </c>
      <c r="Q774" s="48">
        <v>93121.248000000007</v>
      </c>
      <c r="R774" s="48">
        <v>562.20100000000002</v>
      </c>
      <c r="S774" s="49">
        <v>34882.815000000002</v>
      </c>
      <c r="T774" s="48">
        <v>24999.99999</v>
      </c>
      <c r="U774" s="48">
        <f>9823.46126+26.47065</f>
        <v>9849.9319099999993</v>
      </c>
      <c r="V774" s="48">
        <v>32.825899999999997</v>
      </c>
      <c r="W774" s="49">
        <v>34882.815000000002</v>
      </c>
      <c r="X774" s="48">
        <f>T774</f>
        <v>24999.99999</v>
      </c>
      <c r="Y774" s="48">
        <f>U774</f>
        <v>9849.9319099999993</v>
      </c>
      <c r="Z774" s="48">
        <f>V774</f>
        <v>32.825899999999997</v>
      </c>
      <c r="AA774" s="29">
        <f t="shared" si="187"/>
        <v>0</v>
      </c>
      <c r="AB774" s="48">
        <f t="shared" si="188"/>
        <v>0</v>
      </c>
      <c r="AC774" s="49">
        <f t="shared" si="188"/>
        <v>0</v>
      </c>
      <c r="AD774" s="50">
        <f t="shared" si="188"/>
        <v>0</v>
      </c>
      <c r="AE774" s="49">
        <f t="shared" si="184"/>
        <v>0</v>
      </c>
      <c r="AF774" s="48"/>
      <c r="AG774" s="49"/>
      <c r="AH774" s="50"/>
      <c r="AI774" s="49"/>
      <c r="AJ774" s="49"/>
      <c r="AM774" s="35">
        <f t="shared" si="185"/>
        <v>0</v>
      </c>
      <c r="AN774" s="35">
        <f t="shared" si="186"/>
        <v>0</v>
      </c>
      <c r="AO774" s="12"/>
      <c r="AQ774" s="9"/>
    </row>
    <row r="775" spans="1:43" ht="19.899999999999999" customHeight="1" x14ac:dyDescent="0.2">
      <c r="A775" s="40"/>
      <c r="B775" s="98" t="s">
        <v>43</v>
      </c>
      <c r="C775" s="48">
        <v>20000</v>
      </c>
      <c r="D775" s="48"/>
      <c r="E775" s="48">
        <v>0</v>
      </c>
      <c r="F775" s="48">
        <v>0</v>
      </c>
      <c r="G775" s="49">
        <f t="shared" si="181"/>
        <v>0</v>
      </c>
      <c r="H775" s="48"/>
      <c r="I775" s="48"/>
      <c r="J775" s="48"/>
      <c r="K775" s="49"/>
      <c r="L775" s="48"/>
      <c r="M775" s="48"/>
      <c r="N775" s="48"/>
      <c r="O775" s="49">
        <f t="shared" si="182"/>
        <v>0</v>
      </c>
      <c r="P775" s="48">
        <v>0</v>
      </c>
      <c r="Q775" s="48">
        <v>0</v>
      </c>
      <c r="R775" s="48">
        <v>0</v>
      </c>
      <c r="S775" s="49">
        <v>0</v>
      </c>
      <c r="T775" s="48"/>
      <c r="U775" s="48"/>
      <c r="V775" s="48"/>
      <c r="W775" s="49">
        <v>0</v>
      </c>
      <c r="X775" s="48"/>
      <c r="Y775" s="48"/>
      <c r="Z775" s="48"/>
      <c r="AA775" s="29">
        <f t="shared" si="187"/>
        <v>0</v>
      </c>
      <c r="AB775" s="48">
        <f t="shared" si="188"/>
        <v>0</v>
      </c>
      <c r="AC775" s="49">
        <f t="shared" si="188"/>
        <v>0</v>
      </c>
      <c r="AD775" s="50">
        <f t="shared" si="188"/>
        <v>0</v>
      </c>
      <c r="AE775" s="49">
        <f t="shared" si="184"/>
        <v>0</v>
      </c>
      <c r="AF775" s="48"/>
      <c r="AG775" s="49"/>
      <c r="AH775" s="50"/>
      <c r="AI775" s="49"/>
      <c r="AJ775" s="49"/>
      <c r="AM775" s="35">
        <f t="shared" si="185"/>
        <v>0</v>
      </c>
      <c r="AN775" s="35">
        <f t="shared" si="186"/>
        <v>0</v>
      </c>
      <c r="AO775" s="12"/>
      <c r="AQ775" s="9"/>
    </row>
    <row r="776" spans="1:43" ht="19.899999999999999" customHeight="1" x14ac:dyDescent="0.2">
      <c r="A776" s="40"/>
      <c r="B776" s="98" t="s">
        <v>44</v>
      </c>
      <c r="C776" s="48">
        <v>12430.51</v>
      </c>
      <c r="D776" s="48"/>
      <c r="E776" s="48">
        <v>0</v>
      </c>
      <c r="F776" s="48">
        <v>0</v>
      </c>
      <c r="G776" s="49">
        <f t="shared" si="181"/>
        <v>0</v>
      </c>
      <c r="H776" s="48"/>
      <c r="I776" s="48"/>
      <c r="J776" s="48"/>
      <c r="K776" s="49"/>
      <c r="L776" s="48"/>
      <c r="M776" s="48"/>
      <c r="N776" s="48"/>
      <c r="O776" s="49">
        <f t="shared" si="182"/>
        <v>6634.2579999999998</v>
      </c>
      <c r="P776" s="48">
        <v>0</v>
      </c>
      <c r="Q776" s="48">
        <v>6594.5519999999997</v>
      </c>
      <c r="R776" s="48">
        <v>39.706000000000003</v>
      </c>
      <c r="S776" s="49">
        <f>T776+U776+V776</f>
        <v>0</v>
      </c>
      <c r="T776" s="48"/>
      <c r="U776" s="48"/>
      <c r="V776" s="48"/>
      <c r="W776" s="49">
        <f>X776+Y776+Z776</f>
        <v>230.56</v>
      </c>
      <c r="X776" s="48"/>
      <c r="Y776" s="48">
        <v>229.18</v>
      </c>
      <c r="Z776" s="48">
        <v>1.38</v>
      </c>
      <c r="AA776" s="29">
        <f t="shared" si="187"/>
        <v>230.56</v>
      </c>
      <c r="AB776" s="48">
        <f t="shared" si="188"/>
        <v>0</v>
      </c>
      <c r="AC776" s="49">
        <f t="shared" si="188"/>
        <v>229.18</v>
      </c>
      <c r="AD776" s="50">
        <f t="shared" si="188"/>
        <v>1.38</v>
      </c>
      <c r="AE776" s="49">
        <f t="shared" si="184"/>
        <v>0</v>
      </c>
      <c r="AF776" s="48"/>
      <c r="AG776" s="49"/>
      <c r="AH776" s="50"/>
      <c r="AI776" s="49"/>
      <c r="AJ776" s="49"/>
      <c r="AM776" s="35">
        <f t="shared" si="185"/>
        <v>230.56</v>
      </c>
      <c r="AN776" s="35">
        <f t="shared" si="186"/>
        <v>230.56</v>
      </c>
      <c r="AO776" s="12"/>
      <c r="AQ776" s="9"/>
    </row>
    <row r="777" spans="1:43" ht="86.45" customHeight="1" x14ac:dyDescent="0.2">
      <c r="A777" s="40">
        <v>139</v>
      </c>
      <c r="B777" s="62" t="s">
        <v>225</v>
      </c>
      <c r="C777" s="42">
        <v>226847.20386000001</v>
      </c>
      <c r="D777" s="42">
        <f>SUM(D778:D781)</f>
        <v>0</v>
      </c>
      <c r="E777" s="42">
        <v>0</v>
      </c>
      <c r="F777" s="42">
        <v>0</v>
      </c>
      <c r="G777" s="46">
        <f t="shared" si="181"/>
        <v>0</v>
      </c>
      <c r="H777" s="54"/>
      <c r="I777" s="54"/>
      <c r="J777" s="54"/>
      <c r="K777" s="46">
        <f>L777+M777+N777</f>
        <v>0</v>
      </c>
      <c r="L777" s="54"/>
      <c r="M777" s="54"/>
      <c r="N777" s="54"/>
      <c r="O777" s="46">
        <f t="shared" si="182"/>
        <v>136888.53200000001</v>
      </c>
      <c r="P777" s="48">
        <v>100000</v>
      </c>
      <c r="Q777" s="48">
        <v>36667.199999999997</v>
      </c>
      <c r="R777" s="48">
        <v>221.33199999999999</v>
      </c>
      <c r="S777" s="49">
        <f>S778+S779+S780+S781</f>
        <v>7745.7480000000005</v>
      </c>
      <c r="T777" s="49">
        <f t="shared" ref="T777:V777" si="191">T778+T779+T780+T781</f>
        <v>4250.4270800000004</v>
      </c>
      <c r="U777" s="49">
        <f t="shared" si="191"/>
        <v>3478.8494600000004</v>
      </c>
      <c r="V777" s="49">
        <f t="shared" si="191"/>
        <v>16.47146</v>
      </c>
      <c r="W777" s="46">
        <f>W778+W779+W780+W781</f>
        <v>7780.1979999999994</v>
      </c>
      <c r="X777" s="46">
        <f t="shared" ref="X777:Z777" si="192">X778+X779+X780+X781</f>
        <v>4250.4270800000004</v>
      </c>
      <c r="Y777" s="46">
        <f t="shared" si="192"/>
        <v>3513.0894600000001</v>
      </c>
      <c r="Z777" s="46">
        <f t="shared" si="192"/>
        <v>16.681460000000001</v>
      </c>
      <c r="AA777" s="29">
        <f t="shared" si="187"/>
        <v>34.449999999999783</v>
      </c>
      <c r="AB777" s="48">
        <f t="shared" si="188"/>
        <v>0</v>
      </c>
      <c r="AC777" s="49">
        <f t="shared" si="188"/>
        <v>34.239999999999782</v>
      </c>
      <c r="AD777" s="50">
        <f t="shared" si="188"/>
        <v>0.21000000000000085</v>
      </c>
      <c r="AE777" s="46">
        <f t="shared" si="184"/>
        <v>0</v>
      </c>
      <c r="AF777" s="54"/>
      <c r="AG777" s="46"/>
      <c r="AH777" s="55"/>
      <c r="AI777" s="46"/>
      <c r="AJ777" s="46"/>
      <c r="AM777" s="35">
        <f t="shared" si="185"/>
        <v>34.449999999998909</v>
      </c>
      <c r="AN777" s="35">
        <f t="shared" si="186"/>
        <v>34.449999999999783</v>
      </c>
      <c r="AO777" s="12"/>
      <c r="AQ777" s="9"/>
    </row>
    <row r="778" spans="1:43" ht="19.899999999999999" customHeight="1" x14ac:dyDescent="0.2">
      <c r="A778" s="40"/>
      <c r="B778" s="98" t="s">
        <v>41</v>
      </c>
      <c r="C778" s="48">
        <v>0</v>
      </c>
      <c r="D778" s="48">
        <f>C778</f>
        <v>0</v>
      </c>
      <c r="E778" s="48">
        <v>0</v>
      </c>
      <c r="F778" s="48">
        <v>0</v>
      </c>
      <c r="G778" s="49">
        <f t="shared" si="181"/>
        <v>0</v>
      </c>
      <c r="H778" s="48"/>
      <c r="I778" s="48"/>
      <c r="J778" s="48"/>
      <c r="K778" s="49"/>
      <c r="L778" s="48"/>
      <c r="M778" s="48"/>
      <c r="N778" s="48"/>
      <c r="O778" s="49">
        <f>P778+Q778+R778</f>
        <v>0</v>
      </c>
      <c r="P778" s="48">
        <v>0</v>
      </c>
      <c r="Q778" s="48">
        <v>0</v>
      </c>
      <c r="R778" s="48">
        <v>0</v>
      </c>
      <c r="S778" s="49">
        <v>0</v>
      </c>
      <c r="T778" s="48"/>
      <c r="U778" s="48"/>
      <c r="V778" s="48"/>
      <c r="W778" s="49">
        <v>0</v>
      </c>
      <c r="X778" s="48"/>
      <c r="Y778" s="48"/>
      <c r="Z778" s="48"/>
      <c r="AA778" s="29">
        <f t="shared" si="187"/>
        <v>0</v>
      </c>
      <c r="AB778" s="48">
        <f t="shared" si="188"/>
        <v>0</v>
      </c>
      <c r="AC778" s="49">
        <f t="shared" si="188"/>
        <v>0</v>
      </c>
      <c r="AD778" s="50">
        <f t="shared" si="188"/>
        <v>0</v>
      </c>
      <c r="AE778" s="49">
        <f t="shared" si="184"/>
        <v>0</v>
      </c>
      <c r="AF778" s="48"/>
      <c r="AG778" s="49"/>
      <c r="AH778" s="50"/>
      <c r="AI778" s="49"/>
      <c r="AJ778" s="49"/>
      <c r="AM778" s="35">
        <f t="shared" si="185"/>
        <v>0</v>
      </c>
      <c r="AN778" s="35">
        <f t="shared" si="186"/>
        <v>0</v>
      </c>
      <c r="AO778" s="12"/>
      <c r="AQ778" s="9"/>
    </row>
    <row r="779" spans="1:43" ht="19.899999999999999" customHeight="1" x14ac:dyDescent="0.2">
      <c r="A779" s="40"/>
      <c r="B779" s="98" t="s">
        <v>42</v>
      </c>
      <c r="C779" s="48">
        <v>198307.10986</v>
      </c>
      <c r="D779" s="48"/>
      <c r="E779" s="48">
        <v>0</v>
      </c>
      <c r="F779" s="48">
        <v>0</v>
      </c>
      <c r="G779" s="49">
        <f t="shared" si="181"/>
        <v>0</v>
      </c>
      <c r="H779" s="48"/>
      <c r="I779" s="48"/>
      <c r="J779" s="48"/>
      <c r="K779" s="49"/>
      <c r="L779" s="48"/>
      <c r="M779" s="48"/>
      <c r="N779" s="48"/>
      <c r="O779" s="49">
        <f>P779+Q779+R779</f>
        <v>131495.31700000001</v>
      </c>
      <c r="P779" s="48">
        <v>100000</v>
      </c>
      <c r="Q779" s="48">
        <v>31306.344999999998</v>
      </c>
      <c r="R779" s="48">
        <v>188.97199999999998</v>
      </c>
      <c r="S779" s="49">
        <v>7745.7480000000005</v>
      </c>
      <c r="T779" s="48">
        <v>4250.4270800000004</v>
      </c>
      <c r="U779" s="48">
        <f>3474.349+4.50046</f>
        <v>3478.8494600000004</v>
      </c>
      <c r="V779" s="48">
        <v>16.47146</v>
      </c>
      <c r="W779" s="49">
        <v>7745.7479999999996</v>
      </c>
      <c r="X779" s="48">
        <v>4250.4270800000004</v>
      </c>
      <c r="Y779" s="48">
        <f>U779</f>
        <v>3478.8494600000004</v>
      </c>
      <c r="Z779" s="48">
        <f>V779</f>
        <v>16.47146</v>
      </c>
      <c r="AA779" s="29">
        <f t="shared" si="187"/>
        <v>0</v>
      </c>
      <c r="AB779" s="48">
        <f t="shared" si="188"/>
        <v>0</v>
      </c>
      <c r="AC779" s="49">
        <f t="shared" si="188"/>
        <v>0</v>
      </c>
      <c r="AD779" s="50">
        <f t="shared" si="188"/>
        <v>0</v>
      </c>
      <c r="AE779" s="49">
        <f t="shared" si="184"/>
        <v>0</v>
      </c>
      <c r="AF779" s="48"/>
      <c r="AG779" s="49"/>
      <c r="AH779" s="50"/>
      <c r="AI779" s="49"/>
      <c r="AJ779" s="49"/>
      <c r="AM779" s="35">
        <f t="shared" si="185"/>
        <v>0</v>
      </c>
      <c r="AN779" s="35">
        <f t="shared" si="186"/>
        <v>0</v>
      </c>
      <c r="AO779" s="12"/>
      <c r="AQ779" s="9"/>
    </row>
    <row r="780" spans="1:43" ht="19.899999999999999" customHeight="1" x14ac:dyDescent="0.2">
      <c r="A780" s="40"/>
      <c r="B780" s="98" t="s">
        <v>43</v>
      </c>
      <c r="C780" s="48">
        <v>20000</v>
      </c>
      <c r="D780" s="48"/>
      <c r="E780" s="48">
        <v>0</v>
      </c>
      <c r="F780" s="48">
        <v>0</v>
      </c>
      <c r="G780" s="49">
        <f t="shared" si="181"/>
        <v>0</v>
      </c>
      <c r="H780" s="48"/>
      <c r="I780" s="48"/>
      <c r="J780" s="48"/>
      <c r="K780" s="49"/>
      <c r="L780" s="48"/>
      <c r="M780" s="48"/>
      <c r="N780" s="48"/>
      <c r="O780" s="49">
        <f>P780+Q780+R780</f>
        <v>0</v>
      </c>
      <c r="P780" s="48">
        <v>0</v>
      </c>
      <c r="Q780" s="48">
        <v>0</v>
      </c>
      <c r="R780" s="48">
        <v>0</v>
      </c>
      <c r="S780" s="49">
        <v>0</v>
      </c>
      <c r="T780" s="48"/>
      <c r="U780" s="48"/>
      <c r="V780" s="48"/>
      <c r="W780" s="49">
        <v>0</v>
      </c>
      <c r="X780" s="48"/>
      <c r="Y780" s="48"/>
      <c r="Z780" s="48"/>
      <c r="AA780" s="29">
        <f t="shared" si="187"/>
        <v>0</v>
      </c>
      <c r="AB780" s="48">
        <f t="shared" si="188"/>
        <v>0</v>
      </c>
      <c r="AC780" s="49">
        <f t="shared" si="188"/>
        <v>0</v>
      </c>
      <c r="AD780" s="50">
        <f t="shared" si="188"/>
        <v>0</v>
      </c>
      <c r="AE780" s="49">
        <f t="shared" si="184"/>
        <v>0</v>
      </c>
      <c r="AF780" s="48"/>
      <c r="AG780" s="49"/>
      <c r="AH780" s="50"/>
      <c r="AI780" s="49"/>
      <c r="AJ780" s="49"/>
      <c r="AM780" s="35">
        <f t="shared" si="185"/>
        <v>0</v>
      </c>
      <c r="AN780" s="35">
        <f t="shared" si="186"/>
        <v>0</v>
      </c>
      <c r="AO780" s="12"/>
      <c r="AQ780" s="9"/>
    </row>
    <row r="781" spans="1:43" ht="19.899999999999999" customHeight="1" x14ac:dyDescent="0.2">
      <c r="A781" s="40"/>
      <c r="B781" s="98" t="s">
        <v>44</v>
      </c>
      <c r="C781" s="48">
        <v>8540.094000000001</v>
      </c>
      <c r="D781" s="48"/>
      <c r="E781" s="48">
        <v>0</v>
      </c>
      <c r="F781" s="48">
        <v>0</v>
      </c>
      <c r="G781" s="49">
        <f t="shared" si="181"/>
        <v>0</v>
      </c>
      <c r="H781" s="48"/>
      <c r="I781" s="48"/>
      <c r="J781" s="48"/>
      <c r="K781" s="49"/>
      <c r="L781" s="48"/>
      <c r="M781" s="48"/>
      <c r="N781" s="48"/>
      <c r="O781" s="49">
        <f>P781+Q781+R781</f>
        <v>5393.2150000000001</v>
      </c>
      <c r="P781" s="48">
        <v>0</v>
      </c>
      <c r="Q781" s="48">
        <v>5360.8550000000005</v>
      </c>
      <c r="R781" s="48">
        <v>32.36</v>
      </c>
      <c r="S781" s="49">
        <f>T781+U781+V781</f>
        <v>0</v>
      </c>
      <c r="T781" s="48">
        <v>0</v>
      </c>
      <c r="U781" s="48">
        <v>0</v>
      </c>
      <c r="V781" s="48">
        <v>0</v>
      </c>
      <c r="W781" s="49">
        <f>X781+Y781+Z781</f>
        <v>34.450000000000003</v>
      </c>
      <c r="X781" s="48">
        <v>0</v>
      </c>
      <c r="Y781" s="48">
        <v>34.24</v>
      </c>
      <c r="Z781" s="48">
        <v>0.21</v>
      </c>
      <c r="AA781" s="29">
        <f t="shared" si="187"/>
        <v>34.450000000000003</v>
      </c>
      <c r="AB781" s="48">
        <f t="shared" si="188"/>
        <v>0</v>
      </c>
      <c r="AC781" s="49">
        <f t="shared" si="188"/>
        <v>34.24</v>
      </c>
      <c r="AD781" s="50">
        <f t="shared" si="188"/>
        <v>0.21</v>
      </c>
      <c r="AE781" s="49">
        <f t="shared" si="184"/>
        <v>0</v>
      </c>
      <c r="AF781" s="48"/>
      <c r="AG781" s="49"/>
      <c r="AH781" s="50"/>
      <c r="AI781" s="49"/>
      <c r="AJ781" s="49"/>
      <c r="AM781" s="35">
        <f t="shared" si="185"/>
        <v>34.450000000000003</v>
      </c>
      <c r="AN781" s="35">
        <f t="shared" si="186"/>
        <v>34.450000000000003</v>
      </c>
      <c r="AO781" s="12"/>
      <c r="AQ781" s="9"/>
    </row>
    <row r="782" spans="1:43" ht="72.599999999999994" customHeight="1" x14ac:dyDescent="0.2">
      <c r="A782" s="40">
        <v>140</v>
      </c>
      <c r="B782" s="62" t="s">
        <v>226</v>
      </c>
      <c r="C782" s="42">
        <v>212151.55686000001</v>
      </c>
      <c r="D782" s="42">
        <f>SUM(D783:D786)</f>
        <v>0</v>
      </c>
      <c r="E782" s="42">
        <v>0</v>
      </c>
      <c r="F782" s="42">
        <v>0</v>
      </c>
      <c r="G782" s="46">
        <f t="shared" si="181"/>
        <v>0</v>
      </c>
      <c r="H782" s="54"/>
      <c r="I782" s="54"/>
      <c r="J782" s="54"/>
      <c r="K782" s="46">
        <f>L782+M782+N782</f>
        <v>0</v>
      </c>
      <c r="L782" s="54"/>
      <c r="M782" s="54"/>
      <c r="N782" s="54"/>
      <c r="O782" s="46">
        <f t="shared" si="182"/>
        <v>133648.75599999999</v>
      </c>
      <c r="P782" s="48">
        <v>100000</v>
      </c>
      <c r="Q782" s="48">
        <v>22982.1</v>
      </c>
      <c r="R782" s="48">
        <v>10666.656000000001</v>
      </c>
      <c r="S782" s="49">
        <f>T782+U782+V782</f>
        <v>36553.596989999998</v>
      </c>
      <c r="T782" s="48">
        <f>T784</f>
        <v>31070.54783</v>
      </c>
      <c r="U782" s="48">
        <f>U784</f>
        <v>5483.0491600000005</v>
      </c>
      <c r="V782" s="48">
        <f>V784</f>
        <v>0</v>
      </c>
      <c r="W782" s="46">
        <f>W783+W784+W785+W786</f>
        <v>36953.526999999995</v>
      </c>
      <c r="X782" s="46">
        <f t="shared" ref="X782:Z782" si="193">X783+X784+X785+X786</f>
        <v>31070.552330000002</v>
      </c>
      <c r="Y782" s="46">
        <f t="shared" si="193"/>
        <v>5756.1991600000001</v>
      </c>
      <c r="Z782" s="46">
        <f t="shared" si="193"/>
        <v>126.78</v>
      </c>
      <c r="AA782" s="29">
        <f t="shared" si="187"/>
        <v>399.93450000000234</v>
      </c>
      <c r="AB782" s="48">
        <f t="shared" si="188"/>
        <v>4.5000000027357601E-3</v>
      </c>
      <c r="AC782" s="49">
        <f t="shared" si="188"/>
        <v>273.14999999999964</v>
      </c>
      <c r="AD782" s="50">
        <f t="shared" si="188"/>
        <v>126.78</v>
      </c>
      <c r="AE782" s="46">
        <f t="shared" si="184"/>
        <v>0</v>
      </c>
      <c r="AF782" s="54"/>
      <c r="AG782" s="46"/>
      <c r="AH782" s="55"/>
      <c r="AI782" s="46"/>
      <c r="AJ782" s="46"/>
      <c r="AM782" s="35">
        <f t="shared" si="185"/>
        <v>399.9300099999964</v>
      </c>
      <c r="AN782" s="35">
        <f t="shared" si="186"/>
        <v>399.93450000000234</v>
      </c>
      <c r="AO782" s="12"/>
      <c r="AQ782" s="9"/>
    </row>
    <row r="783" spans="1:43" ht="19.899999999999999" customHeight="1" x14ac:dyDescent="0.2">
      <c r="A783" s="40"/>
      <c r="B783" s="98" t="s">
        <v>41</v>
      </c>
      <c r="C783" s="48">
        <v>0</v>
      </c>
      <c r="D783" s="48">
        <f>C783</f>
        <v>0</v>
      </c>
      <c r="E783" s="48">
        <v>0</v>
      </c>
      <c r="F783" s="48">
        <v>0</v>
      </c>
      <c r="G783" s="49">
        <f t="shared" si="181"/>
        <v>0</v>
      </c>
      <c r="H783" s="48"/>
      <c r="I783" s="48"/>
      <c r="J783" s="48"/>
      <c r="K783" s="49"/>
      <c r="L783" s="48"/>
      <c r="M783" s="48"/>
      <c r="N783" s="48"/>
      <c r="O783" s="49">
        <f t="shared" si="182"/>
        <v>0</v>
      </c>
      <c r="P783" s="48">
        <v>0</v>
      </c>
      <c r="Q783" s="48">
        <v>0</v>
      </c>
      <c r="R783" s="48">
        <v>0</v>
      </c>
      <c r="S783" s="49">
        <v>0</v>
      </c>
      <c r="T783" s="48"/>
      <c r="U783" s="48"/>
      <c r="V783" s="48"/>
      <c r="W783" s="49">
        <v>0</v>
      </c>
      <c r="X783" s="48"/>
      <c r="Y783" s="48"/>
      <c r="Z783" s="48"/>
      <c r="AA783" s="29">
        <f t="shared" si="187"/>
        <v>0</v>
      </c>
      <c r="AB783" s="48">
        <f t="shared" si="188"/>
        <v>0</v>
      </c>
      <c r="AC783" s="49">
        <f t="shared" si="188"/>
        <v>0</v>
      </c>
      <c r="AD783" s="50">
        <f t="shared" si="188"/>
        <v>0</v>
      </c>
      <c r="AE783" s="49">
        <f t="shared" si="184"/>
        <v>0</v>
      </c>
      <c r="AF783" s="48"/>
      <c r="AG783" s="49"/>
      <c r="AH783" s="50"/>
      <c r="AI783" s="49"/>
      <c r="AJ783" s="49"/>
      <c r="AM783" s="35">
        <f t="shared" si="185"/>
        <v>0</v>
      </c>
      <c r="AN783" s="35">
        <f t="shared" si="186"/>
        <v>0</v>
      </c>
      <c r="AO783" s="12"/>
      <c r="AQ783" s="9"/>
    </row>
    <row r="784" spans="1:43" ht="19.899999999999999" customHeight="1" x14ac:dyDescent="0.2">
      <c r="A784" s="40"/>
      <c r="B784" s="98" t="s">
        <v>42</v>
      </c>
      <c r="C784" s="48">
        <v>179671.02416</v>
      </c>
      <c r="D784" s="48"/>
      <c r="E784" s="48">
        <v>0</v>
      </c>
      <c r="F784" s="48">
        <v>0</v>
      </c>
      <c r="G784" s="49">
        <f t="shared" si="181"/>
        <v>0</v>
      </c>
      <c r="H784" s="48"/>
      <c r="I784" s="48"/>
      <c r="J784" s="48"/>
      <c r="K784" s="49"/>
      <c r="L784" s="48"/>
      <c r="M784" s="48"/>
      <c r="N784" s="48"/>
      <c r="O784" s="49">
        <f t="shared" si="182"/>
        <v>129626.96799999999</v>
      </c>
      <c r="P784" s="48">
        <v>100000</v>
      </c>
      <c r="Q784" s="48">
        <v>20235.218000000001</v>
      </c>
      <c r="R784" s="48">
        <v>9391.7500000000018</v>
      </c>
      <c r="S784" s="49">
        <v>36553.597000000002</v>
      </c>
      <c r="T784" s="48">
        <v>31070.54783</v>
      </c>
      <c r="U784" s="48">
        <f>3744.92256+1738.1266</f>
        <v>5483.0491600000005</v>
      </c>
      <c r="V784" s="48"/>
      <c r="W784" s="49">
        <v>36553.596999999994</v>
      </c>
      <c r="X784" s="48">
        <v>31070.552330000002</v>
      </c>
      <c r="Y784" s="48">
        <f>U784</f>
        <v>5483.0491600000005</v>
      </c>
      <c r="Z784" s="48"/>
      <c r="AA784" s="29">
        <f t="shared" si="187"/>
        <v>4.5000000027357601E-3</v>
      </c>
      <c r="AB784" s="48">
        <f t="shared" ref="AB784:AD841" si="194">X784+H784-L784-(T784-AF784)</f>
        <v>4.5000000027357601E-3</v>
      </c>
      <c r="AC784" s="49">
        <f t="shared" si="194"/>
        <v>0</v>
      </c>
      <c r="AD784" s="50">
        <f t="shared" si="194"/>
        <v>0</v>
      </c>
      <c r="AE784" s="49">
        <f t="shared" si="184"/>
        <v>0</v>
      </c>
      <c r="AF784" s="48"/>
      <c r="AG784" s="49"/>
      <c r="AH784" s="50"/>
      <c r="AI784" s="49"/>
      <c r="AJ784" s="49"/>
      <c r="AM784" s="35">
        <f t="shared" si="185"/>
        <v>0</v>
      </c>
      <c r="AN784" s="35">
        <f t="shared" si="186"/>
        <v>4.5000000027357601E-3</v>
      </c>
      <c r="AO784" s="12"/>
      <c r="AQ784" s="9"/>
    </row>
    <row r="785" spans="1:43" ht="19.899999999999999" customHeight="1" x14ac:dyDescent="0.2">
      <c r="A785" s="40"/>
      <c r="B785" s="98" t="s">
        <v>43</v>
      </c>
      <c r="C785" s="48">
        <v>26000</v>
      </c>
      <c r="D785" s="48"/>
      <c r="E785" s="48">
        <v>0</v>
      </c>
      <c r="F785" s="48">
        <v>0</v>
      </c>
      <c r="G785" s="49">
        <f t="shared" si="181"/>
        <v>0</v>
      </c>
      <c r="H785" s="48"/>
      <c r="I785" s="48"/>
      <c r="J785" s="48"/>
      <c r="K785" s="49"/>
      <c r="L785" s="48"/>
      <c r="M785" s="48"/>
      <c r="N785" s="48"/>
      <c r="O785" s="49">
        <f t="shared" si="182"/>
        <v>0</v>
      </c>
      <c r="P785" s="48">
        <v>0</v>
      </c>
      <c r="Q785" s="48">
        <v>0</v>
      </c>
      <c r="R785" s="48">
        <v>0</v>
      </c>
      <c r="S785" s="49">
        <v>0</v>
      </c>
      <c r="T785" s="48"/>
      <c r="U785" s="48"/>
      <c r="V785" s="48"/>
      <c r="W785" s="49">
        <v>0</v>
      </c>
      <c r="X785" s="48"/>
      <c r="Y785" s="48"/>
      <c r="Z785" s="48"/>
      <c r="AA785" s="29">
        <f t="shared" si="187"/>
        <v>0</v>
      </c>
      <c r="AB785" s="48">
        <f t="shared" si="194"/>
        <v>0</v>
      </c>
      <c r="AC785" s="49">
        <f t="shared" si="194"/>
        <v>0</v>
      </c>
      <c r="AD785" s="50">
        <f t="shared" si="194"/>
        <v>0</v>
      </c>
      <c r="AE785" s="49">
        <f t="shared" si="184"/>
        <v>0</v>
      </c>
      <c r="AF785" s="48"/>
      <c r="AG785" s="49"/>
      <c r="AH785" s="50"/>
      <c r="AI785" s="49"/>
      <c r="AJ785" s="49"/>
      <c r="AM785" s="35">
        <f t="shared" si="185"/>
        <v>0</v>
      </c>
      <c r="AN785" s="35">
        <f t="shared" si="186"/>
        <v>0</v>
      </c>
      <c r="AO785" s="12"/>
      <c r="AQ785" s="9"/>
    </row>
    <row r="786" spans="1:43" ht="19.899999999999999" customHeight="1" x14ac:dyDescent="0.2">
      <c r="A786" s="40"/>
      <c r="B786" s="98" t="s">
        <v>44</v>
      </c>
      <c r="C786" s="48">
        <v>6480.5326999999997</v>
      </c>
      <c r="D786" s="48"/>
      <c r="E786" s="48">
        <v>0</v>
      </c>
      <c r="F786" s="48">
        <v>0</v>
      </c>
      <c r="G786" s="49">
        <f t="shared" si="181"/>
        <v>0</v>
      </c>
      <c r="H786" s="48"/>
      <c r="I786" s="48"/>
      <c r="J786" s="48"/>
      <c r="K786" s="49"/>
      <c r="L786" s="48"/>
      <c r="M786" s="48"/>
      <c r="N786" s="48"/>
      <c r="O786" s="49">
        <f t="shared" si="182"/>
        <v>4021.788</v>
      </c>
      <c r="P786" s="48">
        <v>0</v>
      </c>
      <c r="Q786" s="48">
        <v>2746.8820000000001</v>
      </c>
      <c r="R786" s="48">
        <v>1274.9059999999999</v>
      </c>
      <c r="S786" s="49">
        <f>T786+U786+V786</f>
        <v>0</v>
      </c>
      <c r="T786" s="48">
        <v>0</v>
      </c>
      <c r="U786" s="48">
        <v>0</v>
      </c>
      <c r="V786" s="48">
        <v>0</v>
      </c>
      <c r="W786" s="49">
        <f>X786+Y786+Z786</f>
        <v>399.92999999999995</v>
      </c>
      <c r="X786" s="48">
        <v>0</v>
      </c>
      <c r="Y786" s="48">
        <v>273.14999999999998</v>
      </c>
      <c r="Z786" s="48">
        <v>126.78</v>
      </c>
      <c r="AA786" s="29">
        <f t="shared" si="187"/>
        <v>399.92999999999995</v>
      </c>
      <c r="AB786" s="48">
        <f t="shared" si="194"/>
        <v>0</v>
      </c>
      <c r="AC786" s="49">
        <f t="shared" si="194"/>
        <v>273.14999999999998</v>
      </c>
      <c r="AD786" s="50">
        <f t="shared" si="194"/>
        <v>126.78</v>
      </c>
      <c r="AE786" s="49">
        <f t="shared" si="184"/>
        <v>0</v>
      </c>
      <c r="AF786" s="48"/>
      <c r="AG786" s="49"/>
      <c r="AH786" s="50"/>
      <c r="AI786" s="49"/>
      <c r="AJ786" s="49"/>
      <c r="AM786" s="35">
        <f t="shared" si="185"/>
        <v>399.92999999999995</v>
      </c>
      <c r="AN786" s="35">
        <f t="shared" si="186"/>
        <v>399.92999999999995</v>
      </c>
      <c r="AO786" s="12"/>
      <c r="AQ786" s="9"/>
    </row>
    <row r="787" spans="1:43" ht="56.45" customHeight="1" x14ac:dyDescent="0.2">
      <c r="A787" s="40">
        <v>141</v>
      </c>
      <c r="B787" s="62" t="s">
        <v>227</v>
      </c>
      <c r="C787" s="42">
        <v>92420.59</v>
      </c>
      <c r="D787" s="42">
        <f>SUM(D788:D791)</f>
        <v>8077.7759999999998</v>
      </c>
      <c r="E787" s="42">
        <v>0</v>
      </c>
      <c r="F787" s="42">
        <v>0</v>
      </c>
      <c r="G787" s="46">
        <f t="shared" si="181"/>
        <v>0</v>
      </c>
      <c r="H787" s="54"/>
      <c r="I787" s="54"/>
      <c r="J787" s="54"/>
      <c r="K787" s="46">
        <f>L787+M787+N787</f>
        <v>0</v>
      </c>
      <c r="L787" s="54"/>
      <c r="M787" s="54"/>
      <c r="N787" s="54"/>
      <c r="O787" s="46">
        <f t="shared" si="182"/>
        <v>4024.145</v>
      </c>
      <c r="P787" s="54">
        <v>0</v>
      </c>
      <c r="Q787" s="48">
        <v>4000</v>
      </c>
      <c r="R787" s="48">
        <v>24.145</v>
      </c>
      <c r="S787" s="49">
        <f>T787+U787+V787</f>
        <v>0</v>
      </c>
      <c r="T787" s="48">
        <v>0</v>
      </c>
      <c r="U787" s="48">
        <v>0</v>
      </c>
      <c r="V787" s="48">
        <v>0</v>
      </c>
      <c r="W787" s="46">
        <f>X787+Y787+Z787</f>
        <v>0</v>
      </c>
      <c r="X787" s="54">
        <v>0</v>
      </c>
      <c r="Y787" s="54">
        <v>0</v>
      </c>
      <c r="Z787" s="54">
        <v>0</v>
      </c>
      <c r="AA787" s="29">
        <f t="shared" si="187"/>
        <v>0</v>
      </c>
      <c r="AB787" s="48">
        <f t="shared" si="194"/>
        <v>0</v>
      </c>
      <c r="AC787" s="49">
        <f t="shared" si="194"/>
        <v>0</v>
      </c>
      <c r="AD787" s="50">
        <f t="shared" si="194"/>
        <v>0</v>
      </c>
      <c r="AE787" s="46">
        <f t="shared" si="184"/>
        <v>0</v>
      </c>
      <c r="AF787" s="54"/>
      <c r="AG787" s="46"/>
      <c r="AH787" s="55"/>
      <c r="AI787" s="46"/>
      <c r="AJ787" s="46"/>
      <c r="AM787" s="35">
        <f t="shared" si="185"/>
        <v>0</v>
      </c>
      <c r="AN787" s="35">
        <f t="shared" si="186"/>
        <v>0</v>
      </c>
      <c r="AO787" s="12"/>
      <c r="AQ787" s="9"/>
    </row>
    <row r="788" spans="1:43" ht="19.899999999999999" customHeight="1" x14ac:dyDescent="0.2">
      <c r="A788" s="40"/>
      <c r="B788" s="98" t="s">
        <v>41</v>
      </c>
      <c r="C788" s="48">
        <v>3875.3589999999999</v>
      </c>
      <c r="D788" s="48">
        <f>C788</f>
        <v>3875.3589999999999</v>
      </c>
      <c r="E788" s="48">
        <v>0</v>
      </c>
      <c r="F788" s="48">
        <v>0</v>
      </c>
      <c r="G788" s="49">
        <f t="shared" si="181"/>
        <v>0</v>
      </c>
      <c r="H788" s="48"/>
      <c r="I788" s="48"/>
      <c r="J788" s="48"/>
      <c r="K788" s="49"/>
      <c r="L788" s="48"/>
      <c r="M788" s="48"/>
      <c r="N788" s="48"/>
      <c r="O788" s="49">
        <f>P788+Q788+R788</f>
        <v>3875.3589999999999</v>
      </c>
      <c r="P788" s="48">
        <v>0</v>
      </c>
      <c r="Q788" s="48">
        <v>3852.1068460000001</v>
      </c>
      <c r="R788" s="48">
        <v>23.252154000000001</v>
      </c>
      <c r="S788" s="49">
        <v>0</v>
      </c>
      <c r="T788" s="48"/>
      <c r="U788" s="48"/>
      <c r="V788" s="48"/>
      <c r="W788" s="49">
        <v>0</v>
      </c>
      <c r="X788" s="48"/>
      <c r="Y788" s="48"/>
      <c r="Z788" s="48"/>
      <c r="AA788" s="29">
        <f t="shared" si="187"/>
        <v>0</v>
      </c>
      <c r="AB788" s="48">
        <f t="shared" si="194"/>
        <v>0</v>
      </c>
      <c r="AC788" s="49">
        <f t="shared" si="194"/>
        <v>0</v>
      </c>
      <c r="AD788" s="50">
        <f t="shared" si="194"/>
        <v>0</v>
      </c>
      <c r="AE788" s="49">
        <f t="shared" si="184"/>
        <v>0</v>
      </c>
      <c r="AF788" s="48"/>
      <c r="AG788" s="49"/>
      <c r="AH788" s="50"/>
      <c r="AI788" s="49"/>
      <c r="AJ788" s="49"/>
      <c r="AM788" s="35"/>
      <c r="AN788" s="35"/>
      <c r="AO788" s="12"/>
      <c r="AQ788" s="9"/>
    </row>
    <row r="789" spans="1:43" ht="19.899999999999999" customHeight="1" x14ac:dyDescent="0.2">
      <c r="A789" s="40"/>
      <c r="B789" s="98" t="s">
        <v>42</v>
      </c>
      <c r="C789" s="48">
        <v>84342.813999999998</v>
      </c>
      <c r="D789" s="48"/>
      <c r="E789" s="48">
        <v>0</v>
      </c>
      <c r="F789" s="48">
        <v>0</v>
      </c>
      <c r="G789" s="49">
        <f t="shared" si="181"/>
        <v>0</v>
      </c>
      <c r="H789" s="48"/>
      <c r="I789" s="48"/>
      <c r="J789" s="48"/>
      <c r="K789" s="49"/>
      <c r="L789" s="48"/>
      <c r="M789" s="48"/>
      <c r="N789" s="48"/>
      <c r="O789" s="49">
        <f>P789+Q789+R789</f>
        <v>0</v>
      </c>
      <c r="P789" s="48">
        <v>0</v>
      </c>
      <c r="Q789" s="48">
        <v>0</v>
      </c>
      <c r="R789" s="48">
        <v>0</v>
      </c>
      <c r="S789" s="49">
        <v>0</v>
      </c>
      <c r="T789" s="48"/>
      <c r="U789" s="48"/>
      <c r="V789" s="48"/>
      <c r="W789" s="49">
        <v>0</v>
      </c>
      <c r="X789" s="48"/>
      <c r="Y789" s="48"/>
      <c r="Z789" s="48"/>
      <c r="AA789" s="29">
        <f t="shared" si="187"/>
        <v>0</v>
      </c>
      <c r="AB789" s="48">
        <f t="shared" si="194"/>
        <v>0</v>
      </c>
      <c r="AC789" s="49">
        <f t="shared" si="194"/>
        <v>0</v>
      </c>
      <c r="AD789" s="50">
        <f t="shared" si="194"/>
        <v>0</v>
      </c>
      <c r="AE789" s="49">
        <f t="shared" si="184"/>
        <v>0</v>
      </c>
      <c r="AF789" s="48"/>
      <c r="AG789" s="49"/>
      <c r="AH789" s="50"/>
      <c r="AI789" s="49"/>
      <c r="AJ789" s="49"/>
      <c r="AM789" s="35"/>
      <c r="AN789" s="35"/>
      <c r="AO789" s="12"/>
      <c r="AQ789" s="9"/>
    </row>
    <row r="790" spans="1:43" ht="19.899999999999999" customHeight="1" x14ac:dyDescent="0.2">
      <c r="A790" s="40"/>
      <c r="B790" s="98" t="s">
        <v>43</v>
      </c>
      <c r="C790" s="48">
        <v>0</v>
      </c>
      <c r="D790" s="48"/>
      <c r="E790" s="48">
        <v>0</v>
      </c>
      <c r="F790" s="48">
        <v>0</v>
      </c>
      <c r="G790" s="49">
        <f t="shared" si="181"/>
        <v>0</v>
      </c>
      <c r="H790" s="48"/>
      <c r="I790" s="48"/>
      <c r="J790" s="48"/>
      <c r="K790" s="49"/>
      <c r="L790" s="48"/>
      <c r="M790" s="48"/>
      <c r="N790" s="48"/>
      <c r="O790" s="49">
        <f>P790+Q790+R790</f>
        <v>0</v>
      </c>
      <c r="P790" s="48">
        <v>0</v>
      </c>
      <c r="Q790" s="48">
        <v>0</v>
      </c>
      <c r="R790" s="48">
        <v>0</v>
      </c>
      <c r="S790" s="49">
        <v>0</v>
      </c>
      <c r="T790" s="48"/>
      <c r="U790" s="48"/>
      <c r="V790" s="48"/>
      <c r="W790" s="49">
        <v>0</v>
      </c>
      <c r="X790" s="48"/>
      <c r="Y790" s="48"/>
      <c r="Z790" s="48"/>
      <c r="AA790" s="29">
        <f t="shared" si="187"/>
        <v>0</v>
      </c>
      <c r="AB790" s="48">
        <f t="shared" si="194"/>
        <v>0</v>
      </c>
      <c r="AC790" s="49">
        <f t="shared" si="194"/>
        <v>0</v>
      </c>
      <c r="AD790" s="50">
        <f t="shared" si="194"/>
        <v>0</v>
      </c>
      <c r="AE790" s="49">
        <f t="shared" si="184"/>
        <v>0</v>
      </c>
      <c r="AF790" s="48"/>
      <c r="AG790" s="49"/>
      <c r="AH790" s="50"/>
      <c r="AI790" s="49"/>
      <c r="AJ790" s="49"/>
      <c r="AM790" s="35"/>
      <c r="AN790" s="35"/>
      <c r="AO790" s="12"/>
      <c r="AQ790" s="9"/>
    </row>
    <row r="791" spans="1:43" ht="19.899999999999999" customHeight="1" x14ac:dyDescent="0.2">
      <c r="A791" s="40"/>
      <c r="B791" s="98" t="s">
        <v>44</v>
      </c>
      <c r="C791" s="48">
        <v>4202.4169999999995</v>
      </c>
      <c r="D791" s="48">
        <f>C791</f>
        <v>4202.4169999999995</v>
      </c>
      <c r="E791" s="48">
        <v>0</v>
      </c>
      <c r="F791" s="48">
        <v>0</v>
      </c>
      <c r="G791" s="49">
        <f t="shared" si="181"/>
        <v>0</v>
      </c>
      <c r="H791" s="48"/>
      <c r="I791" s="48"/>
      <c r="J791" s="48"/>
      <c r="K791" s="49"/>
      <c r="L791" s="48"/>
      <c r="M791" s="48"/>
      <c r="N791" s="48"/>
      <c r="O791" s="49">
        <f>P791+Q791+R791</f>
        <v>148.78599999999986</v>
      </c>
      <c r="P791" s="48">
        <v>0</v>
      </c>
      <c r="Q791" s="48">
        <v>147.89315399999987</v>
      </c>
      <c r="R791" s="48">
        <v>0.8928459999999987</v>
      </c>
      <c r="S791" s="49">
        <f>T791+U791+V791</f>
        <v>0</v>
      </c>
      <c r="T791" s="48">
        <f>T787-SUM(T788:T790)</f>
        <v>0</v>
      </c>
      <c r="U791" s="48">
        <f>U787-SUM(U788:U790)</f>
        <v>0</v>
      </c>
      <c r="V791" s="48">
        <f>V787-SUM(V788:V790)</f>
        <v>0</v>
      </c>
      <c r="W791" s="49">
        <f>X791+Y791+Z791</f>
        <v>0</v>
      </c>
      <c r="X791" s="48">
        <f>X787-SUM(X788:X790)</f>
        <v>0</v>
      </c>
      <c r="Y791" s="48">
        <f>Y787-SUM(Y788:Y790)</f>
        <v>0</v>
      </c>
      <c r="Z791" s="48">
        <f>Z787-SUM(Z788:Z790)</f>
        <v>0</v>
      </c>
      <c r="AA791" s="29">
        <f t="shared" si="187"/>
        <v>0</v>
      </c>
      <c r="AB791" s="48">
        <f t="shared" si="194"/>
        <v>0</v>
      </c>
      <c r="AC791" s="49">
        <f t="shared" si="194"/>
        <v>0</v>
      </c>
      <c r="AD791" s="50">
        <f t="shared" si="194"/>
        <v>0</v>
      </c>
      <c r="AE791" s="49">
        <f t="shared" si="184"/>
        <v>0</v>
      </c>
      <c r="AF791" s="48"/>
      <c r="AG791" s="49"/>
      <c r="AH791" s="50"/>
      <c r="AI791" s="49"/>
      <c r="AJ791" s="49"/>
      <c r="AM791" s="35"/>
      <c r="AN791" s="35"/>
      <c r="AO791" s="12"/>
      <c r="AQ791" s="9"/>
    </row>
    <row r="792" spans="1:43" ht="112.9" customHeight="1" x14ac:dyDescent="0.2">
      <c r="A792" s="40">
        <v>142</v>
      </c>
      <c r="B792" s="62" t="s">
        <v>228</v>
      </c>
      <c r="C792" s="42">
        <v>110348.23374</v>
      </c>
      <c r="D792" s="42">
        <f>SUM(D793:D796)</f>
        <v>3428.2685299999998</v>
      </c>
      <c r="E792" s="42">
        <v>3428.2685299999998</v>
      </c>
      <c r="F792" s="42">
        <v>3428.2685299999998</v>
      </c>
      <c r="G792" s="46">
        <f t="shared" si="181"/>
        <v>0</v>
      </c>
      <c r="H792" s="54"/>
      <c r="I792" s="54"/>
      <c r="J792" s="54"/>
      <c r="K792" s="46">
        <f>L792+M792+N792</f>
        <v>0</v>
      </c>
      <c r="L792" s="54"/>
      <c r="M792" s="54"/>
      <c r="N792" s="54"/>
      <c r="O792" s="46">
        <f t="shared" si="182"/>
        <v>50150.451000000001</v>
      </c>
      <c r="P792" s="48">
        <v>0</v>
      </c>
      <c r="Q792" s="48">
        <v>50000</v>
      </c>
      <c r="R792" s="48">
        <v>150.45099999999999</v>
      </c>
      <c r="S792" s="49">
        <f>T792+U792+V792</f>
        <v>1131.3292799999999</v>
      </c>
      <c r="T792" s="48">
        <v>0</v>
      </c>
      <c r="U792" s="48">
        <v>1127.9352899999999</v>
      </c>
      <c r="V792" s="48">
        <v>3.3939900000000001</v>
      </c>
      <c r="W792" s="46">
        <f>X792+Y792+Z792</f>
        <v>0</v>
      </c>
      <c r="X792" s="54">
        <v>0</v>
      </c>
      <c r="Y792" s="54">
        <v>0</v>
      </c>
      <c r="Z792" s="54">
        <v>0</v>
      </c>
      <c r="AA792" s="29">
        <f t="shared" si="187"/>
        <v>0</v>
      </c>
      <c r="AB792" s="48">
        <f>X792+H792-L792-(T792-AF792)</f>
        <v>0</v>
      </c>
      <c r="AC792" s="49">
        <f t="shared" si="194"/>
        <v>0</v>
      </c>
      <c r="AD792" s="50">
        <f t="shared" si="194"/>
        <v>0</v>
      </c>
      <c r="AE792" s="46">
        <f>AF792+AG792+AH792</f>
        <v>1131.3292799999999</v>
      </c>
      <c r="AF792" s="54">
        <f>SUM(AF793:AF796)</f>
        <v>0</v>
      </c>
      <c r="AG792" s="46">
        <f>SUM(AG793:AG796)</f>
        <v>1127.9352899999999</v>
      </c>
      <c r="AH792" s="55">
        <f>SUM(AH793:AH796)</f>
        <v>3.3939900000000001</v>
      </c>
      <c r="AI792" s="46"/>
      <c r="AJ792" s="46"/>
      <c r="AM792" s="35">
        <f t="shared" si="185"/>
        <v>-1131.3292799999999</v>
      </c>
      <c r="AN792" s="35">
        <f t="shared" si="186"/>
        <v>-1131.3292799999999</v>
      </c>
      <c r="AO792" s="12"/>
      <c r="AQ792" s="9"/>
    </row>
    <row r="793" spans="1:43" ht="19.899999999999999" customHeight="1" x14ac:dyDescent="0.2">
      <c r="A793" s="40"/>
      <c r="B793" s="98" t="s">
        <v>41</v>
      </c>
      <c r="C793" s="48">
        <v>3328.7685299999998</v>
      </c>
      <c r="D793" s="48">
        <f>C793</f>
        <v>3328.7685299999998</v>
      </c>
      <c r="E793" s="48">
        <v>3328.7685299999998</v>
      </c>
      <c r="F793" s="48">
        <v>3328.7685299999998</v>
      </c>
      <c r="G793" s="49">
        <f t="shared" si="181"/>
        <v>0</v>
      </c>
      <c r="H793" s="48"/>
      <c r="I793" s="48"/>
      <c r="J793" s="48"/>
      <c r="K793" s="49"/>
      <c r="L793" s="48"/>
      <c r="M793" s="48"/>
      <c r="N793" s="48"/>
      <c r="O793" s="49">
        <f t="shared" si="182"/>
        <v>0</v>
      </c>
      <c r="P793" s="48">
        <v>0</v>
      </c>
      <c r="Q793" s="48">
        <v>0</v>
      </c>
      <c r="R793" s="48">
        <v>0</v>
      </c>
      <c r="S793" s="49">
        <v>0</v>
      </c>
      <c r="T793" s="48"/>
      <c r="U793" s="48"/>
      <c r="V793" s="48"/>
      <c r="W793" s="49">
        <v>0</v>
      </c>
      <c r="X793" s="48"/>
      <c r="Y793" s="48"/>
      <c r="Z793" s="48"/>
      <c r="AA793" s="29">
        <f t="shared" si="187"/>
        <v>0</v>
      </c>
      <c r="AB793" s="48">
        <f t="shared" si="194"/>
        <v>0</v>
      </c>
      <c r="AC793" s="49">
        <f t="shared" si="194"/>
        <v>0</v>
      </c>
      <c r="AD793" s="50">
        <f t="shared" si="194"/>
        <v>0</v>
      </c>
      <c r="AE793" s="49">
        <f t="shared" si="184"/>
        <v>0</v>
      </c>
      <c r="AF793" s="48"/>
      <c r="AG793" s="49"/>
      <c r="AH793" s="50"/>
      <c r="AI793" s="49"/>
      <c r="AJ793" s="49"/>
      <c r="AM793" s="35"/>
      <c r="AN793" s="35"/>
      <c r="AO793" s="12"/>
      <c r="AQ793" s="9"/>
    </row>
    <row r="794" spans="1:43" ht="19.899999999999999" customHeight="1" x14ac:dyDescent="0.2">
      <c r="A794" s="40"/>
      <c r="B794" s="98" t="s">
        <v>42</v>
      </c>
      <c r="C794" s="48">
        <v>98812.982999999993</v>
      </c>
      <c r="D794" s="48"/>
      <c r="E794" s="48">
        <v>0</v>
      </c>
      <c r="F794" s="48">
        <v>0</v>
      </c>
      <c r="G794" s="49">
        <f t="shared" si="181"/>
        <v>0</v>
      </c>
      <c r="H794" s="48"/>
      <c r="I794" s="48"/>
      <c r="J794" s="48"/>
      <c r="K794" s="49"/>
      <c r="L794" s="48"/>
      <c r="M794" s="48"/>
      <c r="N794" s="48"/>
      <c r="O794" s="49">
        <f t="shared" si="182"/>
        <v>44938.887790000001</v>
      </c>
      <c r="P794" s="48">
        <v>0</v>
      </c>
      <c r="Q794" s="48">
        <v>44804.072</v>
      </c>
      <c r="R794" s="48">
        <v>134.81578999999999</v>
      </c>
      <c r="S794" s="49">
        <v>0</v>
      </c>
      <c r="T794" s="48"/>
      <c r="U794" s="48"/>
      <c r="V794" s="48"/>
      <c r="W794" s="49">
        <v>0</v>
      </c>
      <c r="X794" s="48"/>
      <c r="Y794" s="48"/>
      <c r="Z794" s="48"/>
      <c r="AA794" s="29">
        <f t="shared" si="187"/>
        <v>0</v>
      </c>
      <c r="AB794" s="48">
        <f t="shared" si="194"/>
        <v>0</v>
      </c>
      <c r="AC794" s="49">
        <f t="shared" si="194"/>
        <v>0</v>
      </c>
      <c r="AD794" s="50">
        <f t="shared" si="194"/>
        <v>0</v>
      </c>
      <c r="AE794" s="49">
        <f t="shared" si="184"/>
        <v>0</v>
      </c>
      <c r="AF794" s="48"/>
      <c r="AG794" s="49"/>
      <c r="AH794" s="50"/>
      <c r="AI794" s="49"/>
      <c r="AJ794" s="49"/>
      <c r="AM794" s="35"/>
      <c r="AN794" s="35"/>
      <c r="AO794" s="12"/>
      <c r="AQ794" s="9"/>
    </row>
    <row r="795" spans="1:43" ht="19.899999999999999" customHeight="1" x14ac:dyDescent="0.2">
      <c r="A795" s="40"/>
      <c r="B795" s="98" t="s">
        <v>43</v>
      </c>
      <c r="C795" s="48">
        <v>0</v>
      </c>
      <c r="D795" s="48"/>
      <c r="E795" s="48">
        <v>0</v>
      </c>
      <c r="F795" s="48">
        <v>0</v>
      </c>
      <c r="G795" s="49">
        <f t="shared" si="181"/>
        <v>0</v>
      </c>
      <c r="H795" s="48"/>
      <c r="I795" s="48"/>
      <c r="J795" s="48"/>
      <c r="K795" s="49"/>
      <c r="L795" s="48"/>
      <c r="M795" s="48"/>
      <c r="N795" s="48"/>
      <c r="O795" s="49">
        <f t="shared" si="182"/>
        <v>0</v>
      </c>
      <c r="P795" s="48">
        <v>0</v>
      </c>
      <c r="Q795" s="48">
        <v>0</v>
      </c>
      <c r="R795" s="48">
        <v>0</v>
      </c>
      <c r="S795" s="49">
        <v>0</v>
      </c>
      <c r="T795" s="48"/>
      <c r="U795" s="48"/>
      <c r="V795" s="48"/>
      <c r="W795" s="49">
        <v>0</v>
      </c>
      <c r="X795" s="48"/>
      <c r="Y795" s="48"/>
      <c r="Z795" s="48"/>
      <c r="AA795" s="29">
        <f t="shared" si="187"/>
        <v>0</v>
      </c>
      <c r="AB795" s="48">
        <f t="shared" si="194"/>
        <v>0</v>
      </c>
      <c r="AC795" s="49">
        <f t="shared" si="194"/>
        <v>0</v>
      </c>
      <c r="AD795" s="50">
        <f t="shared" si="194"/>
        <v>0</v>
      </c>
      <c r="AE795" s="49">
        <f t="shared" si="184"/>
        <v>0</v>
      </c>
      <c r="AF795" s="48"/>
      <c r="AG795" s="49"/>
      <c r="AH795" s="50"/>
      <c r="AI795" s="49"/>
      <c r="AJ795" s="49"/>
      <c r="AM795" s="35"/>
      <c r="AN795" s="35"/>
      <c r="AO795" s="12"/>
      <c r="AQ795" s="9"/>
    </row>
    <row r="796" spans="1:43" ht="19.899999999999999" customHeight="1" x14ac:dyDescent="0.2">
      <c r="A796" s="40"/>
      <c r="B796" s="98" t="s">
        <v>44</v>
      </c>
      <c r="C796" s="48">
        <v>8206.4822100000001</v>
      </c>
      <c r="D796" s="48">
        <v>99.5</v>
      </c>
      <c r="E796" s="48">
        <v>99.5</v>
      </c>
      <c r="F796" s="48">
        <v>99.5</v>
      </c>
      <c r="G796" s="49">
        <f t="shared" si="181"/>
        <v>0</v>
      </c>
      <c r="H796" s="48"/>
      <c r="I796" s="48"/>
      <c r="J796" s="48"/>
      <c r="K796" s="49"/>
      <c r="L796" s="48"/>
      <c r="M796" s="48"/>
      <c r="N796" s="48"/>
      <c r="O796" s="49">
        <f t="shared" si="182"/>
        <v>5211.5632100000012</v>
      </c>
      <c r="P796" s="48">
        <v>0</v>
      </c>
      <c r="Q796" s="48">
        <v>5195.9280000000008</v>
      </c>
      <c r="R796" s="48">
        <v>15.635210000000001</v>
      </c>
      <c r="S796" s="49">
        <f>T796+U796+V796</f>
        <v>1131.3292799999999</v>
      </c>
      <c r="T796" s="48">
        <f>T792-SUM(T793:T795)</f>
        <v>0</v>
      </c>
      <c r="U796" s="48">
        <f>U792-SUM(U793:U795)</f>
        <v>1127.9352899999999</v>
      </c>
      <c r="V796" s="48">
        <f>V792-SUM(V793:V795)</f>
        <v>3.3939900000000001</v>
      </c>
      <c r="W796" s="49">
        <f>X796+Y796+Z796</f>
        <v>0</v>
      </c>
      <c r="X796" s="48">
        <f>X792-SUM(X793:X795)</f>
        <v>0</v>
      </c>
      <c r="Y796" s="48">
        <f>Y792-SUM(Y793:Y795)</f>
        <v>0</v>
      </c>
      <c r="Z796" s="48">
        <f>Z792-SUM(Z793:Z795)</f>
        <v>0</v>
      </c>
      <c r="AA796" s="29">
        <f t="shared" si="187"/>
        <v>0</v>
      </c>
      <c r="AB796" s="48">
        <f t="shared" si="194"/>
        <v>0</v>
      </c>
      <c r="AC796" s="49">
        <f t="shared" si="194"/>
        <v>0</v>
      </c>
      <c r="AD796" s="50">
        <f t="shared" si="194"/>
        <v>0</v>
      </c>
      <c r="AE796" s="49">
        <f t="shared" si="184"/>
        <v>1131.3292799999999</v>
      </c>
      <c r="AF796" s="48"/>
      <c r="AG796" s="49">
        <v>1127.9352899999999</v>
      </c>
      <c r="AH796" s="50">
        <v>3.3939900000000001</v>
      </c>
      <c r="AI796" s="49"/>
      <c r="AJ796" s="49"/>
      <c r="AM796" s="35"/>
      <c r="AN796" s="35"/>
      <c r="AO796" s="12"/>
      <c r="AQ796" s="9"/>
    </row>
    <row r="797" spans="1:43" ht="59.45" customHeight="1" x14ac:dyDescent="0.2">
      <c r="A797" s="40">
        <v>143</v>
      </c>
      <c r="B797" s="62" t="s">
        <v>229</v>
      </c>
      <c r="C797" s="42">
        <v>184813.30384999997</v>
      </c>
      <c r="D797" s="42">
        <f>SUM(D798:D801)</f>
        <v>2779.6109999999999</v>
      </c>
      <c r="E797" s="42">
        <v>2779.6109999999999</v>
      </c>
      <c r="F797" s="42">
        <v>2779.6109999999999</v>
      </c>
      <c r="G797" s="46">
        <f t="shared" si="181"/>
        <v>0</v>
      </c>
      <c r="H797" s="54"/>
      <c r="I797" s="54"/>
      <c r="J797" s="54"/>
      <c r="K797" s="46">
        <f>L797+M797+N797</f>
        <v>0</v>
      </c>
      <c r="L797" s="54"/>
      <c r="M797" s="54"/>
      <c r="N797" s="54"/>
      <c r="O797" s="46">
        <f t="shared" si="182"/>
        <v>84452.584000000003</v>
      </c>
      <c r="P797" s="48">
        <v>60596.800000000003</v>
      </c>
      <c r="Q797" s="48">
        <v>16293.5</v>
      </c>
      <c r="R797" s="48">
        <v>7562.2840000000006</v>
      </c>
      <c r="S797" s="49">
        <f>T797+U797+V797</f>
        <v>0</v>
      </c>
      <c r="T797" s="48">
        <v>0</v>
      </c>
      <c r="U797" s="48">
        <v>0</v>
      </c>
      <c r="V797" s="48">
        <v>0</v>
      </c>
      <c r="W797" s="46">
        <f>X797+Y797+Z797</f>
        <v>0</v>
      </c>
      <c r="X797" s="54">
        <v>0</v>
      </c>
      <c r="Y797" s="54">
        <v>0</v>
      </c>
      <c r="Z797" s="54">
        <v>0</v>
      </c>
      <c r="AA797" s="29">
        <f t="shared" si="187"/>
        <v>0</v>
      </c>
      <c r="AB797" s="48">
        <f t="shared" si="194"/>
        <v>0</v>
      </c>
      <c r="AC797" s="49">
        <f t="shared" si="194"/>
        <v>0</v>
      </c>
      <c r="AD797" s="50">
        <f t="shared" si="194"/>
        <v>0</v>
      </c>
      <c r="AE797" s="46">
        <f t="shared" si="184"/>
        <v>0</v>
      </c>
      <c r="AF797" s="54"/>
      <c r="AG797" s="46"/>
      <c r="AH797" s="55"/>
      <c r="AI797" s="46"/>
      <c r="AJ797" s="46"/>
      <c r="AM797" s="35">
        <f t="shared" si="185"/>
        <v>0</v>
      </c>
      <c r="AN797" s="35">
        <f t="shared" si="186"/>
        <v>0</v>
      </c>
      <c r="AO797" s="12"/>
      <c r="AQ797" s="9"/>
    </row>
    <row r="798" spans="1:43" ht="19.899999999999999" customHeight="1" x14ac:dyDescent="0.2">
      <c r="A798" s="40"/>
      <c r="B798" s="98" t="s">
        <v>41</v>
      </c>
      <c r="C798" s="48">
        <v>2779.6109999999999</v>
      </c>
      <c r="D798" s="48">
        <f>C798</f>
        <v>2779.6109999999999</v>
      </c>
      <c r="E798" s="48">
        <v>2779.6109999999999</v>
      </c>
      <c r="F798" s="48">
        <v>2779.6109999999999</v>
      </c>
      <c r="G798" s="49">
        <f t="shared" si="181"/>
        <v>0</v>
      </c>
      <c r="H798" s="48"/>
      <c r="I798" s="48"/>
      <c r="J798" s="48"/>
      <c r="K798" s="49"/>
      <c r="L798" s="48"/>
      <c r="M798" s="48"/>
      <c r="N798" s="48"/>
      <c r="O798" s="49">
        <f t="shared" si="182"/>
        <v>0</v>
      </c>
      <c r="P798" s="48">
        <v>0</v>
      </c>
      <c r="Q798" s="48">
        <v>0</v>
      </c>
      <c r="R798" s="48">
        <v>0</v>
      </c>
      <c r="S798" s="49">
        <v>0</v>
      </c>
      <c r="T798" s="48"/>
      <c r="U798" s="48"/>
      <c r="V798" s="48"/>
      <c r="W798" s="49">
        <v>0</v>
      </c>
      <c r="X798" s="48"/>
      <c r="Y798" s="48"/>
      <c r="Z798" s="48"/>
      <c r="AA798" s="29">
        <f t="shared" si="187"/>
        <v>0</v>
      </c>
      <c r="AB798" s="48">
        <f t="shared" si="194"/>
        <v>0</v>
      </c>
      <c r="AC798" s="49">
        <f t="shared" si="194"/>
        <v>0</v>
      </c>
      <c r="AD798" s="50">
        <f t="shared" si="194"/>
        <v>0</v>
      </c>
      <c r="AE798" s="49">
        <f t="shared" si="184"/>
        <v>0</v>
      </c>
      <c r="AF798" s="48"/>
      <c r="AG798" s="49"/>
      <c r="AH798" s="50"/>
      <c r="AI798" s="49"/>
      <c r="AJ798" s="49"/>
      <c r="AM798" s="35"/>
      <c r="AN798" s="35"/>
      <c r="AO798" s="12"/>
      <c r="AQ798" s="9"/>
    </row>
    <row r="799" spans="1:43" ht="19.899999999999999" customHeight="1" x14ac:dyDescent="0.2">
      <c r="A799" s="40"/>
      <c r="B799" s="98" t="s">
        <v>42</v>
      </c>
      <c r="C799" s="48">
        <v>152012.39085</v>
      </c>
      <c r="D799" s="48"/>
      <c r="E799" s="48">
        <v>0</v>
      </c>
      <c r="F799" s="48">
        <v>0</v>
      </c>
      <c r="G799" s="49">
        <f t="shared" si="181"/>
        <v>0</v>
      </c>
      <c r="H799" s="48"/>
      <c r="I799" s="48"/>
      <c r="J799" s="48"/>
      <c r="K799" s="49"/>
      <c r="L799" s="48"/>
      <c r="M799" s="48"/>
      <c r="N799" s="48"/>
      <c r="O799" s="49">
        <f t="shared" si="182"/>
        <v>78266.688079999993</v>
      </c>
      <c r="P799" s="48">
        <v>60596.800000000003</v>
      </c>
      <c r="Q799" s="48">
        <v>12068.533089999999</v>
      </c>
      <c r="R799" s="48">
        <v>5601.3549899999998</v>
      </c>
      <c r="S799" s="49">
        <v>0</v>
      </c>
      <c r="T799" s="48"/>
      <c r="U799" s="48"/>
      <c r="V799" s="48"/>
      <c r="W799" s="49">
        <v>0</v>
      </c>
      <c r="X799" s="48"/>
      <c r="Y799" s="48"/>
      <c r="Z799" s="48"/>
      <c r="AA799" s="29">
        <f t="shared" si="187"/>
        <v>0</v>
      </c>
      <c r="AB799" s="48">
        <f t="shared" si="194"/>
        <v>0</v>
      </c>
      <c r="AC799" s="49">
        <f t="shared" si="194"/>
        <v>0</v>
      </c>
      <c r="AD799" s="50">
        <f t="shared" si="194"/>
        <v>0</v>
      </c>
      <c r="AE799" s="49">
        <f t="shared" si="184"/>
        <v>0</v>
      </c>
      <c r="AF799" s="48"/>
      <c r="AG799" s="49"/>
      <c r="AH799" s="50"/>
      <c r="AI799" s="49"/>
      <c r="AJ799" s="49"/>
      <c r="AM799" s="35"/>
      <c r="AN799" s="35"/>
      <c r="AO799" s="12"/>
      <c r="AQ799" s="9"/>
    </row>
    <row r="800" spans="1:43" ht="19.899999999999999" customHeight="1" x14ac:dyDescent="0.2">
      <c r="A800" s="40"/>
      <c r="B800" s="98" t="s">
        <v>43</v>
      </c>
      <c r="C800" s="48">
        <v>19485.849999999999</v>
      </c>
      <c r="D800" s="48"/>
      <c r="E800" s="48">
        <v>0</v>
      </c>
      <c r="F800" s="48">
        <v>0</v>
      </c>
      <c r="G800" s="49">
        <f t="shared" si="181"/>
        <v>0</v>
      </c>
      <c r="H800" s="48"/>
      <c r="I800" s="48"/>
      <c r="J800" s="48"/>
      <c r="K800" s="49"/>
      <c r="L800" s="48"/>
      <c r="M800" s="48"/>
      <c r="N800" s="48"/>
      <c r="O800" s="49">
        <f t="shared" si="182"/>
        <v>0</v>
      </c>
      <c r="P800" s="48">
        <v>0</v>
      </c>
      <c r="Q800" s="48">
        <v>0</v>
      </c>
      <c r="R800" s="48">
        <v>0</v>
      </c>
      <c r="S800" s="49">
        <v>0</v>
      </c>
      <c r="T800" s="48"/>
      <c r="U800" s="48"/>
      <c r="V800" s="48"/>
      <c r="W800" s="49">
        <v>0</v>
      </c>
      <c r="X800" s="48"/>
      <c r="Y800" s="48"/>
      <c r="Z800" s="48"/>
      <c r="AA800" s="29">
        <f t="shared" si="187"/>
        <v>0</v>
      </c>
      <c r="AB800" s="48">
        <f t="shared" si="194"/>
        <v>0</v>
      </c>
      <c r="AC800" s="49">
        <f t="shared" si="194"/>
        <v>0</v>
      </c>
      <c r="AD800" s="50">
        <f t="shared" si="194"/>
        <v>0</v>
      </c>
      <c r="AE800" s="49">
        <f t="shared" si="184"/>
        <v>0</v>
      </c>
      <c r="AF800" s="48"/>
      <c r="AG800" s="49"/>
      <c r="AH800" s="50"/>
      <c r="AI800" s="49"/>
      <c r="AJ800" s="49"/>
      <c r="AM800" s="35"/>
      <c r="AN800" s="35"/>
      <c r="AO800" s="12"/>
      <c r="AQ800" s="9"/>
    </row>
    <row r="801" spans="1:43" ht="19.899999999999999" customHeight="1" x14ac:dyDescent="0.2">
      <c r="A801" s="40"/>
      <c r="B801" s="98" t="s">
        <v>44</v>
      </c>
      <c r="C801" s="48">
        <v>10535.452000000001</v>
      </c>
      <c r="D801" s="48">
        <v>0</v>
      </c>
      <c r="E801" s="48">
        <v>0</v>
      </c>
      <c r="F801" s="48">
        <v>0</v>
      </c>
      <c r="G801" s="49">
        <f t="shared" si="181"/>
        <v>0</v>
      </c>
      <c r="H801" s="48"/>
      <c r="I801" s="48"/>
      <c r="J801" s="48"/>
      <c r="K801" s="49"/>
      <c r="L801" s="48"/>
      <c r="M801" s="48"/>
      <c r="N801" s="48"/>
      <c r="O801" s="49">
        <f t="shared" si="182"/>
        <v>6185.8959200000008</v>
      </c>
      <c r="P801" s="48">
        <v>0</v>
      </c>
      <c r="Q801" s="48">
        <v>4224.9669100000001</v>
      </c>
      <c r="R801" s="48">
        <v>1960.9290100000003</v>
      </c>
      <c r="S801" s="49">
        <f>T801+U801+V801</f>
        <v>0</v>
      </c>
      <c r="T801" s="48">
        <f>T797-SUM(T798:T800)</f>
        <v>0</v>
      </c>
      <c r="U801" s="48">
        <f>U797-SUM(U798:U800)</f>
        <v>0</v>
      </c>
      <c r="V801" s="48">
        <f>V797-SUM(V798:V800)</f>
        <v>0</v>
      </c>
      <c r="W801" s="49">
        <f>X801+Y801+Z801</f>
        <v>0</v>
      </c>
      <c r="X801" s="48">
        <f>X797-SUM(X798:X800)</f>
        <v>0</v>
      </c>
      <c r="Y801" s="48">
        <f>Y797-SUM(Y798:Y800)</f>
        <v>0</v>
      </c>
      <c r="Z801" s="48">
        <f>Z797-SUM(Z798:Z800)</f>
        <v>0</v>
      </c>
      <c r="AA801" s="29">
        <f t="shared" si="187"/>
        <v>0</v>
      </c>
      <c r="AB801" s="48">
        <f t="shared" si="194"/>
        <v>0</v>
      </c>
      <c r="AC801" s="49">
        <f t="shared" si="194"/>
        <v>0</v>
      </c>
      <c r="AD801" s="50">
        <f t="shared" si="194"/>
        <v>0</v>
      </c>
      <c r="AE801" s="49">
        <f t="shared" si="184"/>
        <v>0</v>
      </c>
      <c r="AF801" s="48"/>
      <c r="AG801" s="49"/>
      <c r="AH801" s="50"/>
      <c r="AI801" s="49"/>
      <c r="AJ801" s="49"/>
      <c r="AM801" s="35"/>
      <c r="AN801" s="35"/>
      <c r="AO801" s="12"/>
      <c r="AQ801" s="9"/>
    </row>
    <row r="802" spans="1:43" ht="69.599999999999994" customHeight="1" x14ac:dyDescent="0.2">
      <c r="A802" s="40">
        <v>144</v>
      </c>
      <c r="B802" s="62" t="s">
        <v>230</v>
      </c>
      <c r="C802" s="42">
        <v>174602.06272000002</v>
      </c>
      <c r="D802" s="42">
        <f>SUM(D803:D806)</f>
        <v>1599.9585</v>
      </c>
      <c r="E802" s="42">
        <v>1599.9585</v>
      </c>
      <c r="F802" s="42">
        <v>1599.9585</v>
      </c>
      <c r="G802" s="46">
        <f t="shared" si="181"/>
        <v>0</v>
      </c>
      <c r="H802" s="54"/>
      <c r="I802" s="54"/>
      <c r="J802" s="54"/>
      <c r="K802" s="46">
        <f>L802+M802+N802</f>
        <v>0</v>
      </c>
      <c r="L802" s="54"/>
      <c r="M802" s="54"/>
      <c r="N802" s="54"/>
      <c r="O802" s="46">
        <f t="shared" si="182"/>
        <v>80168.588000000003</v>
      </c>
      <c r="P802" s="48">
        <v>60596.800000000003</v>
      </c>
      <c r="Q802" s="48">
        <v>19493.5</v>
      </c>
      <c r="R802" s="48">
        <v>78.288000000000011</v>
      </c>
      <c r="S802" s="49">
        <f>T802+U802+V802</f>
        <v>0</v>
      </c>
      <c r="T802" s="48">
        <v>0</v>
      </c>
      <c r="U802" s="48">
        <v>0</v>
      </c>
      <c r="V802" s="48">
        <v>0</v>
      </c>
      <c r="W802" s="46">
        <f>X802+Y802+Z802</f>
        <v>0</v>
      </c>
      <c r="X802" s="54">
        <v>0</v>
      </c>
      <c r="Y802" s="54">
        <v>0</v>
      </c>
      <c r="Z802" s="54">
        <v>0</v>
      </c>
      <c r="AA802" s="29">
        <f t="shared" si="187"/>
        <v>0</v>
      </c>
      <c r="AB802" s="48">
        <f t="shared" si="194"/>
        <v>0</v>
      </c>
      <c r="AC802" s="49">
        <f t="shared" si="194"/>
        <v>0</v>
      </c>
      <c r="AD802" s="50">
        <f t="shared" si="194"/>
        <v>0</v>
      </c>
      <c r="AE802" s="46">
        <f t="shared" si="184"/>
        <v>0</v>
      </c>
      <c r="AF802" s="54"/>
      <c r="AG802" s="46"/>
      <c r="AH802" s="55"/>
      <c r="AI802" s="46"/>
      <c r="AJ802" s="46"/>
      <c r="AM802" s="35">
        <f t="shared" si="185"/>
        <v>0</v>
      </c>
      <c r="AN802" s="35">
        <f t="shared" si="186"/>
        <v>0</v>
      </c>
      <c r="AO802" s="12"/>
      <c r="AQ802" s="9"/>
    </row>
    <row r="803" spans="1:43" ht="19.899999999999999" customHeight="1" x14ac:dyDescent="0.2">
      <c r="A803" s="40"/>
      <c r="B803" s="98" t="s">
        <v>41</v>
      </c>
      <c r="C803" s="48">
        <v>1500</v>
      </c>
      <c r="D803" s="48">
        <f>C803</f>
        <v>1500</v>
      </c>
      <c r="E803" s="48">
        <v>1500</v>
      </c>
      <c r="F803" s="48">
        <v>1500</v>
      </c>
      <c r="G803" s="49">
        <f t="shared" si="181"/>
        <v>0</v>
      </c>
      <c r="H803" s="48"/>
      <c r="I803" s="48"/>
      <c r="J803" s="48"/>
      <c r="K803" s="49"/>
      <c r="L803" s="48"/>
      <c r="M803" s="48"/>
      <c r="N803" s="48"/>
      <c r="O803" s="49">
        <f t="shared" si="182"/>
        <v>0</v>
      </c>
      <c r="P803" s="48">
        <v>0</v>
      </c>
      <c r="Q803" s="48">
        <v>0</v>
      </c>
      <c r="R803" s="48">
        <v>0</v>
      </c>
      <c r="S803" s="49">
        <v>0</v>
      </c>
      <c r="T803" s="48"/>
      <c r="U803" s="48"/>
      <c r="V803" s="48"/>
      <c r="W803" s="49">
        <v>0</v>
      </c>
      <c r="X803" s="48"/>
      <c r="Y803" s="48"/>
      <c r="Z803" s="48"/>
      <c r="AA803" s="29">
        <f t="shared" si="187"/>
        <v>0</v>
      </c>
      <c r="AB803" s="48">
        <f t="shared" si="194"/>
        <v>0</v>
      </c>
      <c r="AC803" s="49">
        <f t="shared" si="194"/>
        <v>0</v>
      </c>
      <c r="AD803" s="50">
        <f t="shared" si="194"/>
        <v>0</v>
      </c>
      <c r="AE803" s="49">
        <f t="shared" si="184"/>
        <v>0</v>
      </c>
      <c r="AF803" s="48"/>
      <c r="AG803" s="49"/>
      <c r="AH803" s="50"/>
      <c r="AI803" s="49"/>
      <c r="AJ803" s="49"/>
      <c r="AM803" s="35"/>
      <c r="AN803" s="35"/>
      <c r="AO803" s="12"/>
      <c r="AQ803" s="9"/>
    </row>
    <row r="804" spans="1:43" ht="19.899999999999999" customHeight="1" x14ac:dyDescent="0.2">
      <c r="A804" s="40"/>
      <c r="B804" s="98" t="s">
        <v>42</v>
      </c>
      <c r="C804" s="48">
        <v>148028.72200000001</v>
      </c>
      <c r="D804" s="48"/>
      <c r="E804" s="48">
        <v>0</v>
      </c>
      <c r="F804" s="48">
        <v>0</v>
      </c>
      <c r="G804" s="49">
        <f t="shared" si="181"/>
        <v>0</v>
      </c>
      <c r="H804" s="48"/>
      <c r="I804" s="48"/>
      <c r="J804" s="48"/>
      <c r="K804" s="49"/>
      <c r="L804" s="48"/>
      <c r="M804" s="48"/>
      <c r="N804" s="48"/>
      <c r="O804" s="49">
        <f t="shared" si="182"/>
        <v>75922.174169999998</v>
      </c>
      <c r="P804" s="48">
        <v>60596.800000000003</v>
      </c>
      <c r="Q804" s="48">
        <v>15264.071820000001</v>
      </c>
      <c r="R804" s="48">
        <v>61.302350000000011</v>
      </c>
      <c r="S804" s="49">
        <v>0</v>
      </c>
      <c r="T804" s="48"/>
      <c r="U804" s="48"/>
      <c r="V804" s="48"/>
      <c r="W804" s="49">
        <v>0</v>
      </c>
      <c r="X804" s="48"/>
      <c r="Y804" s="48"/>
      <c r="Z804" s="48"/>
      <c r="AA804" s="29">
        <f t="shared" si="187"/>
        <v>0</v>
      </c>
      <c r="AB804" s="48">
        <f t="shared" si="194"/>
        <v>0</v>
      </c>
      <c r="AC804" s="49">
        <f t="shared" si="194"/>
        <v>0</v>
      </c>
      <c r="AD804" s="50">
        <f t="shared" si="194"/>
        <v>0</v>
      </c>
      <c r="AE804" s="49">
        <f t="shared" si="184"/>
        <v>0</v>
      </c>
      <c r="AF804" s="48"/>
      <c r="AG804" s="49"/>
      <c r="AH804" s="50"/>
      <c r="AI804" s="49"/>
      <c r="AJ804" s="49"/>
      <c r="AM804" s="35"/>
      <c r="AN804" s="35"/>
      <c r="AO804" s="12"/>
      <c r="AQ804" s="9"/>
    </row>
    <row r="805" spans="1:43" ht="19.899999999999999" customHeight="1" x14ac:dyDescent="0.2">
      <c r="A805" s="40"/>
      <c r="B805" s="98" t="s">
        <v>43</v>
      </c>
      <c r="C805" s="48">
        <v>16362.61</v>
      </c>
      <c r="D805" s="48"/>
      <c r="E805" s="48">
        <v>0</v>
      </c>
      <c r="F805" s="48">
        <v>0</v>
      </c>
      <c r="G805" s="49">
        <f t="shared" si="181"/>
        <v>0</v>
      </c>
      <c r="H805" s="48"/>
      <c r="I805" s="48"/>
      <c r="J805" s="48"/>
      <c r="K805" s="49"/>
      <c r="L805" s="48"/>
      <c r="M805" s="48"/>
      <c r="N805" s="48"/>
      <c r="O805" s="49">
        <f t="shared" si="182"/>
        <v>0</v>
      </c>
      <c r="P805" s="48">
        <v>0</v>
      </c>
      <c r="Q805" s="48">
        <v>0</v>
      </c>
      <c r="R805" s="48">
        <v>0</v>
      </c>
      <c r="S805" s="49">
        <v>0</v>
      </c>
      <c r="T805" s="48"/>
      <c r="U805" s="48"/>
      <c r="V805" s="48"/>
      <c r="W805" s="49">
        <v>0</v>
      </c>
      <c r="X805" s="48"/>
      <c r="Y805" s="48"/>
      <c r="Z805" s="48"/>
      <c r="AA805" s="29">
        <f t="shared" si="187"/>
        <v>0</v>
      </c>
      <c r="AB805" s="48">
        <f t="shared" si="194"/>
        <v>0</v>
      </c>
      <c r="AC805" s="49">
        <f t="shared" si="194"/>
        <v>0</v>
      </c>
      <c r="AD805" s="50">
        <f t="shared" si="194"/>
        <v>0</v>
      </c>
      <c r="AE805" s="49">
        <f t="shared" si="184"/>
        <v>0</v>
      </c>
      <c r="AF805" s="48"/>
      <c r="AG805" s="49"/>
      <c r="AH805" s="50"/>
      <c r="AI805" s="49"/>
      <c r="AJ805" s="49"/>
      <c r="AM805" s="35"/>
      <c r="AN805" s="35"/>
      <c r="AO805" s="12"/>
      <c r="AQ805" s="9"/>
    </row>
    <row r="806" spans="1:43" ht="19.899999999999999" customHeight="1" x14ac:dyDescent="0.2">
      <c r="A806" s="40"/>
      <c r="B806" s="98" t="s">
        <v>44</v>
      </c>
      <c r="C806" s="48">
        <v>8710.7307199999996</v>
      </c>
      <c r="D806" s="48">
        <v>99.958500000000001</v>
      </c>
      <c r="E806" s="48">
        <v>99.958500000000001</v>
      </c>
      <c r="F806" s="48">
        <v>99.958500000000001</v>
      </c>
      <c r="G806" s="49">
        <f t="shared" si="181"/>
        <v>0</v>
      </c>
      <c r="H806" s="48"/>
      <c r="I806" s="48"/>
      <c r="J806" s="48"/>
      <c r="K806" s="49"/>
      <c r="L806" s="48"/>
      <c r="M806" s="48"/>
      <c r="N806" s="48"/>
      <c r="O806" s="49">
        <f t="shared" si="182"/>
        <v>4246.4138299999995</v>
      </c>
      <c r="P806" s="48">
        <v>0</v>
      </c>
      <c r="Q806" s="48">
        <v>4229.4281799999999</v>
      </c>
      <c r="R806" s="48">
        <v>16.98565</v>
      </c>
      <c r="S806" s="49">
        <f>T806+U806+V806</f>
        <v>0</v>
      </c>
      <c r="T806" s="48">
        <f>T802-SUM(T803:T805)</f>
        <v>0</v>
      </c>
      <c r="U806" s="48">
        <f>U802-SUM(U803:U805)</f>
        <v>0</v>
      </c>
      <c r="V806" s="48">
        <f>V802-SUM(V803:V805)</f>
        <v>0</v>
      </c>
      <c r="W806" s="49">
        <f>X806+Y806+Z806</f>
        <v>0</v>
      </c>
      <c r="X806" s="48">
        <f>X802-SUM(X803:X805)</f>
        <v>0</v>
      </c>
      <c r="Y806" s="48">
        <f>Y802-SUM(Y803:Y805)</f>
        <v>0</v>
      </c>
      <c r="Z806" s="48">
        <f>Z802-SUM(Z803:Z805)</f>
        <v>0</v>
      </c>
      <c r="AA806" s="29">
        <f t="shared" si="187"/>
        <v>0</v>
      </c>
      <c r="AB806" s="48">
        <f t="shared" si="194"/>
        <v>0</v>
      </c>
      <c r="AC806" s="49">
        <f t="shared" si="194"/>
        <v>0</v>
      </c>
      <c r="AD806" s="50">
        <f t="shared" si="194"/>
        <v>0</v>
      </c>
      <c r="AE806" s="49">
        <f t="shared" si="184"/>
        <v>0</v>
      </c>
      <c r="AF806" s="48"/>
      <c r="AG806" s="49"/>
      <c r="AH806" s="50"/>
      <c r="AI806" s="49"/>
      <c r="AJ806" s="49"/>
      <c r="AM806" s="35"/>
      <c r="AN806" s="35"/>
      <c r="AO806" s="12"/>
      <c r="AQ806" s="9"/>
    </row>
    <row r="807" spans="1:43" ht="112.9" customHeight="1" x14ac:dyDescent="0.2">
      <c r="A807" s="40">
        <v>145</v>
      </c>
      <c r="B807" s="62" t="s">
        <v>231</v>
      </c>
      <c r="C807" s="42">
        <v>266635.42783</v>
      </c>
      <c r="D807" s="42">
        <f>SUM(D808:D811)</f>
        <v>0</v>
      </c>
      <c r="E807" s="42">
        <v>0</v>
      </c>
      <c r="F807" s="42">
        <v>0</v>
      </c>
      <c r="G807" s="46">
        <f t="shared" si="181"/>
        <v>0</v>
      </c>
      <c r="H807" s="54"/>
      <c r="I807" s="54"/>
      <c r="J807" s="54"/>
      <c r="K807" s="46">
        <f>L807+M807+N807</f>
        <v>0</v>
      </c>
      <c r="L807" s="54"/>
      <c r="M807" s="54"/>
      <c r="N807" s="54"/>
      <c r="O807" s="46">
        <f t="shared" si="182"/>
        <v>107515.739</v>
      </c>
      <c r="P807" s="48">
        <v>60596.7</v>
      </c>
      <c r="Q807" s="48">
        <v>46825.2</v>
      </c>
      <c r="R807" s="48">
        <v>93.838999999999999</v>
      </c>
      <c r="S807" s="49">
        <f>T807+U807+V807</f>
        <v>0</v>
      </c>
      <c r="T807" s="48">
        <v>0</v>
      </c>
      <c r="U807" s="48">
        <v>0</v>
      </c>
      <c r="V807" s="48">
        <v>0</v>
      </c>
      <c r="W807" s="46">
        <f>X807+Y807+Z807</f>
        <v>0</v>
      </c>
      <c r="X807" s="54">
        <v>0</v>
      </c>
      <c r="Y807" s="54">
        <v>0</v>
      </c>
      <c r="Z807" s="54">
        <v>0</v>
      </c>
      <c r="AA807" s="29">
        <f t="shared" si="187"/>
        <v>0</v>
      </c>
      <c r="AB807" s="48">
        <f t="shared" si="194"/>
        <v>0</v>
      </c>
      <c r="AC807" s="49">
        <f t="shared" si="194"/>
        <v>0</v>
      </c>
      <c r="AD807" s="50">
        <f t="shared" si="194"/>
        <v>0</v>
      </c>
      <c r="AE807" s="46">
        <f t="shared" si="184"/>
        <v>0</v>
      </c>
      <c r="AF807" s="54"/>
      <c r="AG807" s="46"/>
      <c r="AH807" s="55"/>
      <c r="AI807" s="46"/>
      <c r="AJ807" s="46"/>
      <c r="AM807" s="35">
        <f t="shared" si="185"/>
        <v>0</v>
      </c>
      <c r="AN807" s="35">
        <f t="shared" si="186"/>
        <v>0</v>
      </c>
      <c r="AO807" s="12"/>
      <c r="AQ807" s="9"/>
    </row>
    <row r="808" spans="1:43" ht="19.899999999999999" customHeight="1" x14ac:dyDescent="0.2">
      <c r="A808" s="40"/>
      <c r="B808" s="98" t="s">
        <v>41</v>
      </c>
      <c r="C808" s="48">
        <v>0</v>
      </c>
      <c r="D808" s="48">
        <f>C808</f>
        <v>0</v>
      </c>
      <c r="E808" s="48">
        <v>0</v>
      </c>
      <c r="F808" s="48">
        <v>0</v>
      </c>
      <c r="G808" s="49">
        <f t="shared" si="181"/>
        <v>0</v>
      </c>
      <c r="H808" s="48"/>
      <c r="I808" s="48"/>
      <c r="J808" s="48"/>
      <c r="K808" s="49"/>
      <c r="L808" s="48"/>
      <c r="M808" s="48"/>
      <c r="N808" s="48"/>
      <c r="O808" s="49">
        <f t="shared" si="182"/>
        <v>0</v>
      </c>
      <c r="P808" s="48">
        <v>0</v>
      </c>
      <c r="Q808" s="48">
        <v>0</v>
      </c>
      <c r="R808" s="48">
        <v>0</v>
      </c>
      <c r="S808" s="49">
        <v>0</v>
      </c>
      <c r="T808" s="48"/>
      <c r="U808" s="48"/>
      <c r="V808" s="48"/>
      <c r="W808" s="49">
        <v>0</v>
      </c>
      <c r="X808" s="48"/>
      <c r="Y808" s="48"/>
      <c r="Z808" s="48"/>
      <c r="AA808" s="29">
        <f t="shared" si="187"/>
        <v>0</v>
      </c>
      <c r="AB808" s="48">
        <f t="shared" si="194"/>
        <v>0</v>
      </c>
      <c r="AC808" s="49">
        <f t="shared" si="194"/>
        <v>0</v>
      </c>
      <c r="AD808" s="50">
        <f t="shared" si="194"/>
        <v>0</v>
      </c>
      <c r="AE808" s="49">
        <f t="shared" si="184"/>
        <v>0</v>
      </c>
      <c r="AF808" s="48"/>
      <c r="AG808" s="49"/>
      <c r="AH808" s="50"/>
      <c r="AI808" s="49"/>
      <c r="AJ808" s="49"/>
      <c r="AM808" s="35"/>
      <c r="AN808" s="35"/>
      <c r="AO808" s="12"/>
      <c r="AQ808" s="9"/>
    </row>
    <row r="809" spans="1:43" ht="19.899999999999999" customHeight="1" x14ac:dyDescent="0.2">
      <c r="A809" s="40"/>
      <c r="B809" s="98" t="s">
        <v>42</v>
      </c>
      <c r="C809" s="48">
        <v>217989.117</v>
      </c>
      <c r="D809" s="48"/>
      <c r="E809" s="48">
        <v>0</v>
      </c>
      <c r="F809" s="48">
        <v>0</v>
      </c>
      <c r="G809" s="49">
        <f t="shared" si="181"/>
        <v>0</v>
      </c>
      <c r="H809" s="48"/>
      <c r="I809" s="48"/>
      <c r="J809" s="48"/>
      <c r="K809" s="49"/>
      <c r="L809" s="48"/>
      <c r="M809" s="48"/>
      <c r="N809" s="48"/>
      <c r="O809" s="49">
        <f t="shared" si="182"/>
        <v>101698.99129000001</v>
      </c>
      <c r="P809" s="48">
        <v>60596.7</v>
      </c>
      <c r="Q809" s="48">
        <v>41020.085360000005</v>
      </c>
      <c r="R809" s="48">
        <v>82.205930000000009</v>
      </c>
      <c r="S809" s="49">
        <v>0</v>
      </c>
      <c r="T809" s="48"/>
      <c r="U809" s="48"/>
      <c r="V809" s="48"/>
      <c r="W809" s="49">
        <v>0</v>
      </c>
      <c r="X809" s="48"/>
      <c r="Y809" s="48"/>
      <c r="Z809" s="48"/>
      <c r="AA809" s="29">
        <f t="shared" si="187"/>
        <v>0</v>
      </c>
      <c r="AB809" s="48">
        <f t="shared" si="194"/>
        <v>0</v>
      </c>
      <c r="AC809" s="49">
        <f t="shared" si="194"/>
        <v>0</v>
      </c>
      <c r="AD809" s="50">
        <f t="shared" si="194"/>
        <v>0</v>
      </c>
      <c r="AE809" s="49">
        <f t="shared" si="184"/>
        <v>0</v>
      </c>
      <c r="AF809" s="48"/>
      <c r="AG809" s="49"/>
      <c r="AH809" s="50"/>
      <c r="AI809" s="49"/>
      <c r="AJ809" s="49"/>
      <c r="AM809" s="35"/>
      <c r="AN809" s="35"/>
      <c r="AO809" s="12"/>
      <c r="AQ809" s="9"/>
    </row>
    <row r="810" spans="1:43" ht="19.899999999999999" customHeight="1" x14ac:dyDescent="0.2">
      <c r="A810" s="40"/>
      <c r="B810" s="98" t="s">
        <v>43</v>
      </c>
      <c r="C810" s="48">
        <v>22427.65</v>
      </c>
      <c r="D810" s="48"/>
      <c r="E810" s="48">
        <v>0</v>
      </c>
      <c r="F810" s="48">
        <v>0</v>
      </c>
      <c r="G810" s="49">
        <f t="shared" si="181"/>
        <v>0</v>
      </c>
      <c r="H810" s="48"/>
      <c r="I810" s="48"/>
      <c r="J810" s="48"/>
      <c r="K810" s="49"/>
      <c r="L810" s="48"/>
      <c r="M810" s="48"/>
      <c r="N810" s="48"/>
      <c r="O810" s="49">
        <f t="shared" si="182"/>
        <v>0</v>
      </c>
      <c r="P810" s="48">
        <v>0</v>
      </c>
      <c r="Q810" s="48">
        <v>0</v>
      </c>
      <c r="R810" s="48">
        <v>0</v>
      </c>
      <c r="S810" s="49">
        <v>0</v>
      </c>
      <c r="T810" s="48"/>
      <c r="U810" s="48"/>
      <c r="V810" s="48"/>
      <c r="W810" s="49">
        <v>0</v>
      </c>
      <c r="X810" s="48"/>
      <c r="Y810" s="48"/>
      <c r="Z810" s="48"/>
      <c r="AA810" s="29">
        <f t="shared" si="187"/>
        <v>0</v>
      </c>
      <c r="AB810" s="48">
        <f t="shared" si="194"/>
        <v>0</v>
      </c>
      <c r="AC810" s="49">
        <f t="shared" si="194"/>
        <v>0</v>
      </c>
      <c r="AD810" s="50">
        <f t="shared" si="194"/>
        <v>0</v>
      </c>
      <c r="AE810" s="49">
        <f t="shared" si="184"/>
        <v>0</v>
      </c>
      <c r="AF810" s="48"/>
      <c r="AG810" s="49"/>
      <c r="AH810" s="50"/>
      <c r="AI810" s="49"/>
      <c r="AJ810" s="49"/>
      <c r="AM810" s="35"/>
      <c r="AN810" s="35"/>
      <c r="AO810" s="12"/>
      <c r="AQ810" s="9"/>
    </row>
    <row r="811" spans="1:43" ht="19.899999999999999" customHeight="1" x14ac:dyDescent="0.2">
      <c r="A811" s="40"/>
      <c r="B811" s="98" t="s">
        <v>44</v>
      </c>
      <c r="C811" s="48">
        <v>26218.660829999997</v>
      </c>
      <c r="D811" s="48"/>
      <c r="E811" s="48">
        <v>0</v>
      </c>
      <c r="F811" s="48">
        <v>0</v>
      </c>
      <c r="G811" s="49">
        <f t="shared" si="181"/>
        <v>0</v>
      </c>
      <c r="H811" s="48"/>
      <c r="I811" s="48"/>
      <c r="J811" s="48"/>
      <c r="K811" s="49"/>
      <c r="L811" s="48"/>
      <c r="M811" s="48"/>
      <c r="N811" s="48"/>
      <c r="O811" s="49">
        <f t="shared" si="182"/>
        <v>5816.7477099999996</v>
      </c>
      <c r="P811" s="48">
        <v>0</v>
      </c>
      <c r="Q811" s="48">
        <v>5805.1146399999998</v>
      </c>
      <c r="R811" s="48">
        <v>11.63307</v>
      </c>
      <c r="S811" s="49">
        <f>T811+U811+V811</f>
        <v>0</v>
      </c>
      <c r="T811" s="48">
        <f>T807-SUM(T808:T810)</f>
        <v>0</v>
      </c>
      <c r="U811" s="48">
        <f>U807-SUM(U808:U810)</f>
        <v>0</v>
      </c>
      <c r="V811" s="48">
        <f>V807-SUM(V808:V810)</f>
        <v>0</v>
      </c>
      <c r="W811" s="49">
        <f>X811+Y811+Z811</f>
        <v>0</v>
      </c>
      <c r="X811" s="48">
        <f>X807-SUM(X808:X810)</f>
        <v>0</v>
      </c>
      <c r="Y811" s="48">
        <f>Y807-SUM(Y808:Y810)</f>
        <v>0</v>
      </c>
      <c r="Z811" s="48">
        <f>Z807-SUM(Z808:Z810)</f>
        <v>0</v>
      </c>
      <c r="AA811" s="29">
        <f t="shared" si="187"/>
        <v>0</v>
      </c>
      <c r="AB811" s="48">
        <f t="shared" si="194"/>
        <v>0</v>
      </c>
      <c r="AC811" s="49">
        <f t="shared" si="194"/>
        <v>0</v>
      </c>
      <c r="AD811" s="50">
        <f t="shared" si="194"/>
        <v>0</v>
      </c>
      <c r="AE811" s="49">
        <f t="shared" si="184"/>
        <v>0</v>
      </c>
      <c r="AF811" s="48"/>
      <c r="AG811" s="49"/>
      <c r="AH811" s="50"/>
      <c r="AI811" s="49"/>
      <c r="AJ811" s="49"/>
      <c r="AM811" s="35"/>
      <c r="AN811" s="35"/>
      <c r="AO811" s="12"/>
      <c r="AQ811" s="9"/>
    </row>
    <row r="812" spans="1:43" ht="112.9" customHeight="1" x14ac:dyDescent="0.2">
      <c r="A812" s="40">
        <v>146</v>
      </c>
      <c r="B812" s="62" t="s">
        <v>232</v>
      </c>
      <c r="C812" s="42">
        <v>55769.491999999998</v>
      </c>
      <c r="D812" s="42">
        <f>SUM(D813:D816)</f>
        <v>0</v>
      </c>
      <c r="E812" s="42">
        <v>0</v>
      </c>
      <c r="F812" s="42">
        <v>0</v>
      </c>
      <c r="G812" s="46">
        <f t="shared" si="181"/>
        <v>0</v>
      </c>
      <c r="H812" s="54"/>
      <c r="I812" s="54"/>
      <c r="J812" s="54"/>
      <c r="K812" s="46">
        <f>L812+M812+N812</f>
        <v>0</v>
      </c>
      <c r="L812" s="54"/>
      <c r="M812" s="54"/>
      <c r="N812" s="54"/>
      <c r="O812" s="46">
        <f t="shared" si="182"/>
        <v>18213.984</v>
      </c>
      <c r="P812" s="48">
        <v>10000</v>
      </c>
      <c r="Q812" s="48">
        <v>8164.7</v>
      </c>
      <c r="R812" s="48">
        <v>49.283999999999999</v>
      </c>
      <c r="S812" s="49">
        <f>T812+U812+V812</f>
        <v>0</v>
      </c>
      <c r="T812" s="48">
        <v>0</v>
      </c>
      <c r="U812" s="48">
        <v>0</v>
      </c>
      <c r="V812" s="48">
        <v>0</v>
      </c>
      <c r="W812" s="46">
        <f>X812+Y812+Z812</f>
        <v>0</v>
      </c>
      <c r="X812" s="54">
        <v>0</v>
      </c>
      <c r="Y812" s="54">
        <v>0</v>
      </c>
      <c r="Z812" s="54">
        <v>0</v>
      </c>
      <c r="AA812" s="29">
        <f t="shared" si="187"/>
        <v>0</v>
      </c>
      <c r="AB812" s="48">
        <f t="shared" si="194"/>
        <v>0</v>
      </c>
      <c r="AC812" s="49">
        <f t="shared" si="194"/>
        <v>0</v>
      </c>
      <c r="AD812" s="50">
        <f t="shared" si="194"/>
        <v>0</v>
      </c>
      <c r="AE812" s="46">
        <f t="shared" si="184"/>
        <v>0</v>
      </c>
      <c r="AF812" s="54"/>
      <c r="AG812" s="46"/>
      <c r="AH812" s="55"/>
      <c r="AI812" s="46"/>
      <c r="AJ812" s="46"/>
      <c r="AM812" s="35">
        <f t="shared" si="185"/>
        <v>0</v>
      </c>
      <c r="AN812" s="35">
        <f t="shared" si="186"/>
        <v>0</v>
      </c>
      <c r="AO812" s="12"/>
      <c r="AQ812" s="9"/>
    </row>
    <row r="813" spans="1:43" ht="19.899999999999999" customHeight="1" x14ac:dyDescent="0.2">
      <c r="A813" s="40"/>
      <c r="B813" s="98" t="s">
        <v>41</v>
      </c>
      <c r="C813" s="48">
        <v>0</v>
      </c>
      <c r="D813" s="48">
        <f>C813</f>
        <v>0</v>
      </c>
      <c r="E813" s="48">
        <v>0</v>
      </c>
      <c r="F813" s="48">
        <v>0</v>
      </c>
      <c r="G813" s="49">
        <f t="shared" si="181"/>
        <v>0</v>
      </c>
      <c r="H813" s="48"/>
      <c r="I813" s="48"/>
      <c r="J813" s="48"/>
      <c r="K813" s="49"/>
      <c r="L813" s="48"/>
      <c r="M813" s="48"/>
      <c r="N813" s="48"/>
      <c r="O813" s="49">
        <f t="shared" si="182"/>
        <v>0</v>
      </c>
      <c r="P813" s="48">
        <v>0</v>
      </c>
      <c r="Q813" s="48">
        <v>0</v>
      </c>
      <c r="R813" s="48">
        <v>0</v>
      </c>
      <c r="S813" s="49">
        <v>0</v>
      </c>
      <c r="T813" s="48"/>
      <c r="U813" s="48"/>
      <c r="V813" s="48"/>
      <c r="W813" s="49">
        <v>0</v>
      </c>
      <c r="X813" s="48"/>
      <c r="Y813" s="48"/>
      <c r="Z813" s="48"/>
      <c r="AA813" s="29">
        <f t="shared" si="187"/>
        <v>0</v>
      </c>
      <c r="AB813" s="48">
        <f t="shared" si="194"/>
        <v>0</v>
      </c>
      <c r="AC813" s="49">
        <f t="shared" si="194"/>
        <v>0</v>
      </c>
      <c r="AD813" s="50">
        <f t="shared" si="194"/>
        <v>0</v>
      </c>
      <c r="AE813" s="49">
        <f t="shared" si="184"/>
        <v>0</v>
      </c>
      <c r="AF813" s="48"/>
      <c r="AG813" s="49"/>
      <c r="AH813" s="50"/>
      <c r="AI813" s="49"/>
      <c r="AJ813" s="49"/>
      <c r="AM813" s="35"/>
      <c r="AN813" s="35"/>
      <c r="AO813" s="12"/>
      <c r="AQ813" s="9"/>
    </row>
    <row r="814" spans="1:43" ht="19.899999999999999" customHeight="1" x14ac:dyDescent="0.2">
      <c r="A814" s="40"/>
      <c r="B814" s="98" t="s">
        <v>42</v>
      </c>
      <c r="C814" s="48">
        <v>51169.277999999998</v>
      </c>
      <c r="D814" s="48"/>
      <c r="E814" s="48">
        <v>0</v>
      </c>
      <c r="F814" s="48">
        <v>0</v>
      </c>
      <c r="G814" s="49">
        <f t="shared" si="181"/>
        <v>0</v>
      </c>
      <c r="H814" s="48"/>
      <c r="I814" s="48"/>
      <c r="J814" s="48"/>
      <c r="K814" s="49"/>
      <c r="L814" s="48"/>
      <c r="M814" s="48"/>
      <c r="N814" s="48"/>
      <c r="O814" s="49">
        <f t="shared" si="182"/>
        <v>17380.307999999997</v>
      </c>
      <c r="P814" s="48">
        <v>10000</v>
      </c>
      <c r="Q814" s="48">
        <v>7336.0259999999998</v>
      </c>
      <c r="R814" s="48">
        <v>44.282000000000004</v>
      </c>
      <c r="S814" s="49">
        <v>0</v>
      </c>
      <c r="T814" s="48"/>
      <c r="U814" s="48"/>
      <c r="V814" s="48"/>
      <c r="W814" s="49">
        <v>0</v>
      </c>
      <c r="X814" s="48"/>
      <c r="Y814" s="48"/>
      <c r="Z814" s="48"/>
      <c r="AA814" s="29">
        <f t="shared" si="187"/>
        <v>0</v>
      </c>
      <c r="AB814" s="48">
        <f t="shared" si="194"/>
        <v>0</v>
      </c>
      <c r="AC814" s="49">
        <f t="shared" si="194"/>
        <v>0</v>
      </c>
      <c r="AD814" s="50">
        <f t="shared" si="194"/>
        <v>0</v>
      </c>
      <c r="AE814" s="49">
        <f t="shared" si="184"/>
        <v>0</v>
      </c>
      <c r="AF814" s="48"/>
      <c r="AG814" s="49"/>
      <c r="AH814" s="50"/>
      <c r="AI814" s="49"/>
      <c r="AJ814" s="49"/>
      <c r="AM814" s="35"/>
      <c r="AN814" s="35"/>
      <c r="AO814" s="12"/>
      <c r="AQ814" s="9"/>
    </row>
    <row r="815" spans="1:43" ht="19.899999999999999" customHeight="1" x14ac:dyDescent="0.2">
      <c r="A815" s="40"/>
      <c r="B815" s="98" t="s">
        <v>43</v>
      </c>
      <c r="C815" s="48">
        <v>2077.2399999999998</v>
      </c>
      <c r="D815" s="48"/>
      <c r="E815" s="48">
        <v>0</v>
      </c>
      <c r="F815" s="48">
        <v>0</v>
      </c>
      <c r="G815" s="49">
        <f t="shared" si="181"/>
        <v>0</v>
      </c>
      <c r="H815" s="48"/>
      <c r="I815" s="48"/>
      <c r="J815" s="48"/>
      <c r="K815" s="49"/>
      <c r="L815" s="48"/>
      <c r="M815" s="48"/>
      <c r="N815" s="48"/>
      <c r="O815" s="49">
        <f t="shared" si="182"/>
        <v>0</v>
      </c>
      <c r="P815" s="48">
        <v>0</v>
      </c>
      <c r="Q815" s="48">
        <v>0</v>
      </c>
      <c r="R815" s="48">
        <v>0</v>
      </c>
      <c r="S815" s="49">
        <v>0</v>
      </c>
      <c r="T815" s="48"/>
      <c r="U815" s="48"/>
      <c r="V815" s="48"/>
      <c r="W815" s="49">
        <v>0</v>
      </c>
      <c r="X815" s="48"/>
      <c r="Y815" s="48"/>
      <c r="Z815" s="48"/>
      <c r="AA815" s="29">
        <f t="shared" si="187"/>
        <v>0</v>
      </c>
      <c r="AB815" s="48">
        <f t="shared" si="194"/>
        <v>0</v>
      </c>
      <c r="AC815" s="49">
        <f t="shared" si="194"/>
        <v>0</v>
      </c>
      <c r="AD815" s="50">
        <f t="shared" si="194"/>
        <v>0</v>
      </c>
      <c r="AE815" s="49">
        <f t="shared" si="184"/>
        <v>0</v>
      </c>
      <c r="AF815" s="48"/>
      <c r="AG815" s="49"/>
      <c r="AH815" s="50"/>
      <c r="AI815" s="49"/>
      <c r="AJ815" s="49"/>
      <c r="AM815" s="35"/>
      <c r="AN815" s="35"/>
      <c r="AO815" s="12"/>
      <c r="AQ815" s="9"/>
    </row>
    <row r="816" spans="1:43" ht="19.899999999999999" customHeight="1" x14ac:dyDescent="0.2">
      <c r="A816" s="40"/>
      <c r="B816" s="98" t="s">
        <v>44</v>
      </c>
      <c r="C816" s="48">
        <v>2522.9740000000002</v>
      </c>
      <c r="D816" s="48"/>
      <c r="E816" s="48">
        <v>0</v>
      </c>
      <c r="F816" s="48">
        <v>0</v>
      </c>
      <c r="G816" s="49">
        <f t="shared" ref="G816:G841" si="195">H816+I816+J816</f>
        <v>0</v>
      </c>
      <c r="H816" s="48"/>
      <c r="I816" s="48"/>
      <c r="J816" s="48"/>
      <c r="K816" s="49"/>
      <c r="L816" s="48"/>
      <c r="M816" s="48"/>
      <c r="N816" s="48"/>
      <c r="O816" s="49">
        <f t="shared" si="182"/>
        <v>833.67599999999993</v>
      </c>
      <c r="P816" s="48">
        <v>0</v>
      </c>
      <c r="Q816" s="48">
        <v>828.67399999999998</v>
      </c>
      <c r="R816" s="48">
        <v>5.0019999999999998</v>
      </c>
      <c r="S816" s="49">
        <f>T816+U816+V816</f>
        <v>0</v>
      </c>
      <c r="T816" s="48">
        <f>T812-SUM(T813:T815)</f>
        <v>0</v>
      </c>
      <c r="U816" s="48">
        <f>U812-SUM(U813:U815)</f>
        <v>0</v>
      </c>
      <c r="V816" s="48">
        <f>V812-SUM(V813:V815)</f>
        <v>0</v>
      </c>
      <c r="W816" s="49">
        <f>X816+Y816+Z816</f>
        <v>0</v>
      </c>
      <c r="X816" s="48">
        <f>X812-SUM(X813:X815)</f>
        <v>0</v>
      </c>
      <c r="Y816" s="48">
        <f>Y812-SUM(Y813:Y815)</f>
        <v>0</v>
      </c>
      <c r="Z816" s="48">
        <f>Z812-SUM(Z813:Z815)</f>
        <v>0</v>
      </c>
      <c r="AA816" s="29">
        <f t="shared" si="187"/>
        <v>0</v>
      </c>
      <c r="AB816" s="48">
        <f t="shared" si="194"/>
        <v>0</v>
      </c>
      <c r="AC816" s="49">
        <f t="shared" si="194"/>
        <v>0</v>
      </c>
      <c r="AD816" s="50">
        <f t="shared" si="194"/>
        <v>0</v>
      </c>
      <c r="AE816" s="49">
        <f t="shared" si="184"/>
        <v>0</v>
      </c>
      <c r="AF816" s="48"/>
      <c r="AG816" s="49"/>
      <c r="AH816" s="50"/>
      <c r="AI816" s="49"/>
      <c r="AJ816" s="49"/>
      <c r="AM816" s="35"/>
      <c r="AN816" s="35"/>
      <c r="AO816" s="12"/>
      <c r="AQ816" s="9"/>
    </row>
    <row r="817" spans="1:43" ht="112.9" customHeight="1" x14ac:dyDescent="0.2">
      <c r="A817" s="40">
        <v>147</v>
      </c>
      <c r="B817" s="62" t="s">
        <v>233</v>
      </c>
      <c r="C817" s="42">
        <v>62253.775999999998</v>
      </c>
      <c r="D817" s="42">
        <f>SUM(D818:D821)</f>
        <v>0</v>
      </c>
      <c r="E817" s="42">
        <v>0</v>
      </c>
      <c r="F817" s="42">
        <v>0</v>
      </c>
      <c r="G817" s="46">
        <f t="shared" si="195"/>
        <v>0</v>
      </c>
      <c r="H817" s="54"/>
      <c r="I817" s="54"/>
      <c r="J817" s="54"/>
      <c r="K817" s="46">
        <f>L817+M817+N817</f>
        <v>0</v>
      </c>
      <c r="L817" s="54"/>
      <c r="M817" s="54"/>
      <c r="N817" s="54"/>
      <c r="O817" s="46">
        <f t="shared" si="182"/>
        <v>18213.984</v>
      </c>
      <c r="P817" s="48">
        <v>10000</v>
      </c>
      <c r="Q817" s="48">
        <v>8164.7</v>
      </c>
      <c r="R817" s="48">
        <v>49.283999999999999</v>
      </c>
      <c r="S817" s="49">
        <f>T817+U817+V817</f>
        <v>0</v>
      </c>
      <c r="T817" s="48">
        <v>0</v>
      </c>
      <c r="U817" s="48">
        <v>0</v>
      </c>
      <c r="V817" s="48">
        <v>0</v>
      </c>
      <c r="W817" s="46">
        <f>X817+Y817+Z817</f>
        <v>0</v>
      </c>
      <c r="X817" s="54">
        <v>0</v>
      </c>
      <c r="Y817" s="54">
        <v>0</v>
      </c>
      <c r="Z817" s="54">
        <v>0</v>
      </c>
      <c r="AA817" s="29">
        <f t="shared" si="187"/>
        <v>0</v>
      </c>
      <c r="AB817" s="48">
        <f t="shared" si="194"/>
        <v>0</v>
      </c>
      <c r="AC817" s="49">
        <f t="shared" si="194"/>
        <v>0</v>
      </c>
      <c r="AD817" s="50">
        <f t="shared" si="194"/>
        <v>0</v>
      </c>
      <c r="AE817" s="46">
        <f t="shared" si="184"/>
        <v>0</v>
      </c>
      <c r="AF817" s="54"/>
      <c r="AG817" s="46"/>
      <c r="AH817" s="55"/>
      <c r="AI817" s="46"/>
      <c r="AJ817" s="46"/>
      <c r="AM817" s="35">
        <f t="shared" ref="AM817:AM877" si="196">G817+W817-K817-S817</f>
        <v>0</v>
      </c>
      <c r="AN817" s="35">
        <f t="shared" ref="AN817:AN877" si="197">AA817-AE817</f>
        <v>0</v>
      </c>
      <c r="AO817" s="12"/>
      <c r="AQ817" s="9"/>
    </row>
    <row r="818" spans="1:43" ht="19.899999999999999" customHeight="1" x14ac:dyDescent="0.2">
      <c r="A818" s="40"/>
      <c r="B818" s="98" t="s">
        <v>41</v>
      </c>
      <c r="C818" s="48">
        <v>0</v>
      </c>
      <c r="D818" s="48">
        <f>C818</f>
        <v>0</v>
      </c>
      <c r="E818" s="48">
        <v>0</v>
      </c>
      <c r="F818" s="48">
        <v>0</v>
      </c>
      <c r="G818" s="49">
        <f t="shared" si="195"/>
        <v>0</v>
      </c>
      <c r="H818" s="48"/>
      <c r="I818" s="48"/>
      <c r="J818" s="48"/>
      <c r="K818" s="49"/>
      <c r="L818" s="48"/>
      <c r="M818" s="48"/>
      <c r="N818" s="48"/>
      <c r="O818" s="49">
        <f t="shared" si="182"/>
        <v>0</v>
      </c>
      <c r="P818" s="48">
        <v>0</v>
      </c>
      <c r="Q818" s="48">
        <v>0</v>
      </c>
      <c r="R818" s="48">
        <v>0</v>
      </c>
      <c r="S818" s="49">
        <v>0</v>
      </c>
      <c r="T818" s="48"/>
      <c r="U818" s="48"/>
      <c r="V818" s="48"/>
      <c r="W818" s="49">
        <v>0</v>
      </c>
      <c r="X818" s="48"/>
      <c r="Y818" s="48"/>
      <c r="Z818" s="48"/>
      <c r="AA818" s="29">
        <f t="shared" si="187"/>
        <v>0</v>
      </c>
      <c r="AB818" s="48">
        <f t="shared" si="194"/>
        <v>0</v>
      </c>
      <c r="AC818" s="49">
        <f t="shared" si="194"/>
        <v>0</v>
      </c>
      <c r="AD818" s="50">
        <f t="shared" si="194"/>
        <v>0</v>
      </c>
      <c r="AE818" s="49">
        <f t="shared" si="184"/>
        <v>0</v>
      </c>
      <c r="AF818" s="48"/>
      <c r="AG818" s="49"/>
      <c r="AH818" s="50"/>
      <c r="AI818" s="49"/>
      <c r="AJ818" s="49"/>
      <c r="AM818" s="35"/>
      <c r="AN818" s="35"/>
      <c r="AO818" s="12"/>
      <c r="AQ818" s="9"/>
    </row>
    <row r="819" spans="1:43" ht="19.899999999999999" customHeight="1" x14ac:dyDescent="0.2">
      <c r="A819" s="40"/>
      <c r="B819" s="98" t="s">
        <v>42</v>
      </c>
      <c r="C819" s="48">
        <v>56715.415000000001</v>
      </c>
      <c r="D819" s="48"/>
      <c r="E819" s="48">
        <v>0</v>
      </c>
      <c r="F819" s="48">
        <v>0</v>
      </c>
      <c r="G819" s="49">
        <f t="shared" si="195"/>
        <v>0</v>
      </c>
      <c r="H819" s="48"/>
      <c r="I819" s="48"/>
      <c r="J819" s="48"/>
      <c r="K819" s="49"/>
      <c r="L819" s="48"/>
      <c r="M819" s="48"/>
      <c r="N819" s="48"/>
      <c r="O819" s="49">
        <f t="shared" si="182"/>
        <v>17378.934000000001</v>
      </c>
      <c r="P819" s="48">
        <v>10000</v>
      </c>
      <c r="Q819" s="48">
        <v>7334.6610000000001</v>
      </c>
      <c r="R819" s="48">
        <v>44.272999999999996</v>
      </c>
      <c r="S819" s="49">
        <v>0</v>
      </c>
      <c r="T819" s="48"/>
      <c r="U819" s="48"/>
      <c r="V819" s="48"/>
      <c r="W819" s="49">
        <v>0</v>
      </c>
      <c r="X819" s="48"/>
      <c r="Y819" s="48"/>
      <c r="Z819" s="48"/>
      <c r="AA819" s="29">
        <f t="shared" si="187"/>
        <v>0</v>
      </c>
      <c r="AB819" s="48">
        <f t="shared" si="194"/>
        <v>0</v>
      </c>
      <c r="AC819" s="49">
        <f t="shared" si="194"/>
        <v>0</v>
      </c>
      <c r="AD819" s="50">
        <f t="shared" si="194"/>
        <v>0</v>
      </c>
      <c r="AE819" s="49">
        <f t="shared" si="184"/>
        <v>0</v>
      </c>
      <c r="AF819" s="48"/>
      <c r="AG819" s="49"/>
      <c r="AH819" s="50"/>
      <c r="AI819" s="49"/>
      <c r="AJ819" s="49"/>
      <c r="AM819" s="35"/>
      <c r="AN819" s="35"/>
      <c r="AO819" s="12"/>
      <c r="AQ819" s="9"/>
    </row>
    <row r="820" spans="1:43" ht="19.899999999999999" customHeight="1" x14ac:dyDescent="0.2">
      <c r="A820" s="40"/>
      <c r="B820" s="98" t="s">
        <v>43</v>
      </c>
      <c r="C820" s="48">
        <v>2739.3119999999999</v>
      </c>
      <c r="D820" s="48"/>
      <c r="E820" s="48">
        <v>0</v>
      </c>
      <c r="F820" s="48">
        <v>0</v>
      </c>
      <c r="G820" s="49">
        <f t="shared" si="195"/>
        <v>0</v>
      </c>
      <c r="H820" s="48"/>
      <c r="I820" s="48"/>
      <c r="J820" s="48"/>
      <c r="K820" s="49"/>
      <c r="L820" s="48"/>
      <c r="M820" s="48"/>
      <c r="N820" s="48"/>
      <c r="O820" s="49">
        <f t="shared" si="182"/>
        <v>0</v>
      </c>
      <c r="P820" s="48">
        <v>0</v>
      </c>
      <c r="Q820" s="48">
        <v>0</v>
      </c>
      <c r="R820" s="48">
        <v>0</v>
      </c>
      <c r="S820" s="49">
        <v>0</v>
      </c>
      <c r="T820" s="48"/>
      <c r="U820" s="48"/>
      <c r="V820" s="48"/>
      <c r="W820" s="49">
        <v>0</v>
      </c>
      <c r="X820" s="48"/>
      <c r="Y820" s="48"/>
      <c r="Z820" s="48"/>
      <c r="AA820" s="29">
        <f t="shared" si="187"/>
        <v>0</v>
      </c>
      <c r="AB820" s="48">
        <f t="shared" si="194"/>
        <v>0</v>
      </c>
      <c r="AC820" s="49">
        <f t="shared" si="194"/>
        <v>0</v>
      </c>
      <c r="AD820" s="50">
        <f t="shared" si="194"/>
        <v>0</v>
      </c>
      <c r="AE820" s="49">
        <f t="shared" si="184"/>
        <v>0</v>
      </c>
      <c r="AF820" s="48"/>
      <c r="AG820" s="49"/>
      <c r="AH820" s="50"/>
      <c r="AI820" s="49"/>
      <c r="AJ820" s="49"/>
      <c r="AM820" s="35"/>
      <c r="AN820" s="35"/>
      <c r="AO820" s="12"/>
      <c r="AQ820" s="9"/>
    </row>
    <row r="821" spans="1:43" ht="19.899999999999999" customHeight="1" x14ac:dyDescent="0.2">
      <c r="A821" s="40"/>
      <c r="B821" s="98" t="s">
        <v>44</v>
      </c>
      <c r="C821" s="48">
        <v>2799.049</v>
      </c>
      <c r="D821" s="48"/>
      <c r="E821" s="48">
        <v>0</v>
      </c>
      <c r="F821" s="48">
        <v>0</v>
      </c>
      <c r="G821" s="49">
        <f t="shared" si="195"/>
        <v>0</v>
      </c>
      <c r="H821" s="48"/>
      <c r="I821" s="48"/>
      <c r="J821" s="48"/>
      <c r="K821" s="49"/>
      <c r="L821" s="48"/>
      <c r="M821" s="48"/>
      <c r="N821" s="48"/>
      <c r="O821" s="49">
        <f t="shared" ref="O821:O836" si="198">P821+Q821+R821</f>
        <v>835.05</v>
      </c>
      <c r="P821" s="48">
        <v>0</v>
      </c>
      <c r="Q821" s="48">
        <v>830.03899999999999</v>
      </c>
      <c r="R821" s="48">
        <v>5.011000000000001</v>
      </c>
      <c r="S821" s="49">
        <f>T821+U821+V821</f>
        <v>0</v>
      </c>
      <c r="T821" s="48">
        <f>T817-SUM(T818:T820)</f>
        <v>0</v>
      </c>
      <c r="U821" s="48">
        <f>U817-SUM(U818:U820)</f>
        <v>0</v>
      </c>
      <c r="V821" s="48">
        <f>V817-SUM(V818:V820)</f>
        <v>0</v>
      </c>
      <c r="W821" s="49">
        <f>X821+Y821+Z821</f>
        <v>0</v>
      </c>
      <c r="X821" s="48">
        <f>X817-SUM(X818:X820)</f>
        <v>0</v>
      </c>
      <c r="Y821" s="48">
        <f>Y817-SUM(Y818:Y820)</f>
        <v>0</v>
      </c>
      <c r="Z821" s="48">
        <f>Z817-SUM(Z818:Z820)</f>
        <v>0</v>
      </c>
      <c r="AA821" s="29">
        <f t="shared" si="187"/>
        <v>0</v>
      </c>
      <c r="AB821" s="48">
        <f t="shared" si="194"/>
        <v>0</v>
      </c>
      <c r="AC821" s="49">
        <f t="shared" si="194"/>
        <v>0</v>
      </c>
      <c r="AD821" s="50">
        <f t="shared" si="194"/>
        <v>0</v>
      </c>
      <c r="AE821" s="49">
        <f t="shared" ref="AE821:AE836" si="199">AF821+AG821+AH821</f>
        <v>0</v>
      </c>
      <c r="AF821" s="48"/>
      <c r="AG821" s="49"/>
      <c r="AH821" s="50"/>
      <c r="AI821" s="49"/>
      <c r="AJ821" s="49"/>
      <c r="AM821" s="35"/>
      <c r="AN821" s="35"/>
      <c r="AO821" s="12"/>
      <c r="AQ821" s="9"/>
    </row>
    <row r="822" spans="1:43" ht="112.9" customHeight="1" x14ac:dyDescent="0.2">
      <c r="A822" s="40">
        <v>148</v>
      </c>
      <c r="B822" s="62" t="s">
        <v>234</v>
      </c>
      <c r="C822" s="42">
        <v>76856.429999999993</v>
      </c>
      <c r="D822" s="42">
        <f>SUM(D823:D826)</f>
        <v>0</v>
      </c>
      <c r="E822" s="42">
        <v>0</v>
      </c>
      <c r="F822" s="42">
        <v>0</v>
      </c>
      <c r="G822" s="46">
        <f t="shared" si="195"/>
        <v>0</v>
      </c>
      <c r="H822" s="54"/>
      <c r="I822" s="54"/>
      <c r="J822" s="54"/>
      <c r="K822" s="46">
        <f>L822+M822+N822</f>
        <v>0</v>
      </c>
      <c r="L822" s="54"/>
      <c r="M822" s="54"/>
      <c r="N822" s="54"/>
      <c r="O822" s="46">
        <f t="shared" si="198"/>
        <v>18065.026000000002</v>
      </c>
      <c r="P822" s="48">
        <v>10000</v>
      </c>
      <c r="Q822" s="48">
        <v>8024.7</v>
      </c>
      <c r="R822" s="48">
        <v>40.326000000000001</v>
      </c>
      <c r="S822" s="49">
        <f>T822+U822+V822</f>
        <v>0</v>
      </c>
      <c r="T822" s="48">
        <v>0</v>
      </c>
      <c r="U822" s="48">
        <v>0</v>
      </c>
      <c r="V822" s="48">
        <v>0</v>
      </c>
      <c r="W822" s="46">
        <f>X822+Y822+Z822</f>
        <v>0</v>
      </c>
      <c r="X822" s="54">
        <v>0</v>
      </c>
      <c r="Y822" s="54">
        <v>0</v>
      </c>
      <c r="Z822" s="54">
        <v>0</v>
      </c>
      <c r="AA822" s="29">
        <f t="shared" si="187"/>
        <v>0</v>
      </c>
      <c r="AB822" s="48">
        <f t="shared" si="194"/>
        <v>0</v>
      </c>
      <c r="AC822" s="49">
        <f t="shared" si="194"/>
        <v>0</v>
      </c>
      <c r="AD822" s="50">
        <f t="shared" si="194"/>
        <v>0</v>
      </c>
      <c r="AE822" s="46">
        <f t="shared" si="199"/>
        <v>0</v>
      </c>
      <c r="AF822" s="54"/>
      <c r="AG822" s="46"/>
      <c r="AH822" s="55"/>
      <c r="AI822" s="46"/>
      <c r="AJ822" s="46"/>
      <c r="AM822" s="35">
        <f t="shared" si="196"/>
        <v>0</v>
      </c>
      <c r="AN822" s="35">
        <f t="shared" si="197"/>
        <v>0</v>
      </c>
      <c r="AO822" s="12"/>
      <c r="AQ822" s="9"/>
    </row>
    <row r="823" spans="1:43" ht="19.899999999999999" customHeight="1" x14ac:dyDescent="0.2">
      <c r="A823" s="40"/>
      <c r="B823" s="98" t="s">
        <v>41</v>
      </c>
      <c r="C823" s="48">
        <v>0</v>
      </c>
      <c r="D823" s="48">
        <f>C823</f>
        <v>0</v>
      </c>
      <c r="E823" s="48">
        <v>0</v>
      </c>
      <c r="F823" s="48">
        <v>0</v>
      </c>
      <c r="G823" s="49">
        <f t="shared" si="195"/>
        <v>0</v>
      </c>
      <c r="H823" s="48"/>
      <c r="I823" s="48"/>
      <c r="J823" s="48"/>
      <c r="K823" s="49"/>
      <c r="L823" s="48"/>
      <c r="M823" s="48"/>
      <c r="N823" s="48"/>
      <c r="O823" s="49">
        <f t="shared" si="198"/>
        <v>0</v>
      </c>
      <c r="P823" s="48">
        <v>0</v>
      </c>
      <c r="Q823" s="48">
        <v>0</v>
      </c>
      <c r="R823" s="48">
        <v>0</v>
      </c>
      <c r="S823" s="49">
        <v>0</v>
      </c>
      <c r="T823" s="48"/>
      <c r="U823" s="48"/>
      <c r="V823" s="48"/>
      <c r="W823" s="49">
        <v>0</v>
      </c>
      <c r="X823" s="48"/>
      <c r="Y823" s="48"/>
      <c r="Z823" s="48"/>
      <c r="AA823" s="29">
        <f t="shared" si="187"/>
        <v>0</v>
      </c>
      <c r="AB823" s="48">
        <f t="shared" si="194"/>
        <v>0</v>
      </c>
      <c r="AC823" s="49">
        <f t="shared" si="194"/>
        <v>0</v>
      </c>
      <c r="AD823" s="50">
        <f t="shared" si="194"/>
        <v>0</v>
      </c>
      <c r="AE823" s="49">
        <f t="shared" si="199"/>
        <v>0</v>
      </c>
      <c r="AF823" s="48"/>
      <c r="AG823" s="49"/>
      <c r="AH823" s="50"/>
      <c r="AI823" s="49"/>
      <c r="AJ823" s="49"/>
      <c r="AM823" s="35"/>
      <c r="AN823" s="35"/>
      <c r="AO823" s="12"/>
      <c r="AQ823" s="9"/>
    </row>
    <row r="824" spans="1:43" ht="19.899999999999999" customHeight="1" x14ac:dyDescent="0.2">
      <c r="A824" s="40"/>
      <c r="B824" s="98" t="s">
        <v>42</v>
      </c>
      <c r="C824" s="48">
        <v>71528.08</v>
      </c>
      <c r="D824" s="48"/>
      <c r="E824" s="48">
        <v>0</v>
      </c>
      <c r="F824" s="48">
        <v>0</v>
      </c>
      <c r="G824" s="49">
        <f t="shared" si="195"/>
        <v>0</v>
      </c>
      <c r="H824" s="48"/>
      <c r="I824" s="48"/>
      <c r="J824" s="48"/>
      <c r="K824" s="49"/>
      <c r="L824" s="48"/>
      <c r="M824" s="48"/>
      <c r="N824" s="48"/>
      <c r="O824" s="49">
        <f t="shared" si="198"/>
        <v>17229.778000000002</v>
      </c>
      <c r="P824" s="48">
        <v>10000</v>
      </c>
      <c r="Q824" s="48">
        <v>7193.6279999999997</v>
      </c>
      <c r="R824" s="48">
        <v>36.150000000000006</v>
      </c>
      <c r="S824" s="49">
        <v>0</v>
      </c>
      <c r="T824" s="48"/>
      <c r="U824" s="48"/>
      <c r="V824" s="48"/>
      <c r="W824" s="49">
        <v>0</v>
      </c>
      <c r="X824" s="48"/>
      <c r="Y824" s="48"/>
      <c r="Z824" s="48"/>
      <c r="AA824" s="29">
        <f t="shared" si="187"/>
        <v>0</v>
      </c>
      <c r="AB824" s="48">
        <f t="shared" si="194"/>
        <v>0</v>
      </c>
      <c r="AC824" s="49">
        <f t="shared" si="194"/>
        <v>0</v>
      </c>
      <c r="AD824" s="50">
        <f t="shared" si="194"/>
        <v>0</v>
      </c>
      <c r="AE824" s="49">
        <f t="shared" si="199"/>
        <v>0</v>
      </c>
      <c r="AF824" s="48"/>
      <c r="AG824" s="49"/>
      <c r="AH824" s="50"/>
      <c r="AI824" s="49"/>
      <c r="AJ824" s="49"/>
      <c r="AM824" s="35"/>
      <c r="AN824" s="35"/>
      <c r="AO824" s="12"/>
      <c r="AQ824" s="9"/>
    </row>
    <row r="825" spans="1:43" ht="19.899999999999999" customHeight="1" x14ac:dyDescent="0.2">
      <c r="A825" s="40"/>
      <c r="B825" s="98" t="s">
        <v>43</v>
      </c>
      <c r="C825" s="48">
        <v>1764.395</v>
      </c>
      <c r="D825" s="48"/>
      <c r="E825" s="48">
        <v>0</v>
      </c>
      <c r="F825" s="48">
        <v>0</v>
      </c>
      <c r="G825" s="49">
        <f t="shared" si="195"/>
        <v>0</v>
      </c>
      <c r="H825" s="48"/>
      <c r="I825" s="48"/>
      <c r="J825" s="48"/>
      <c r="K825" s="49"/>
      <c r="L825" s="48"/>
      <c r="M825" s="48"/>
      <c r="N825" s="48"/>
      <c r="O825" s="49">
        <f t="shared" si="198"/>
        <v>0</v>
      </c>
      <c r="P825" s="48">
        <v>0</v>
      </c>
      <c r="Q825" s="48">
        <v>0</v>
      </c>
      <c r="R825" s="48">
        <v>0</v>
      </c>
      <c r="S825" s="49">
        <v>0</v>
      </c>
      <c r="T825" s="48"/>
      <c r="U825" s="48"/>
      <c r="V825" s="48"/>
      <c r="W825" s="49">
        <v>0</v>
      </c>
      <c r="X825" s="48"/>
      <c r="Y825" s="48"/>
      <c r="Z825" s="48"/>
      <c r="AA825" s="29">
        <f t="shared" si="187"/>
        <v>0</v>
      </c>
      <c r="AB825" s="48">
        <f t="shared" si="194"/>
        <v>0</v>
      </c>
      <c r="AC825" s="49">
        <f t="shared" si="194"/>
        <v>0</v>
      </c>
      <c r="AD825" s="50">
        <f t="shared" si="194"/>
        <v>0</v>
      </c>
      <c r="AE825" s="49">
        <f t="shared" si="199"/>
        <v>0</v>
      </c>
      <c r="AF825" s="48"/>
      <c r="AG825" s="49"/>
      <c r="AH825" s="50"/>
      <c r="AI825" s="49"/>
      <c r="AJ825" s="49"/>
      <c r="AM825" s="35"/>
      <c r="AN825" s="35"/>
      <c r="AO825" s="12"/>
      <c r="AQ825" s="9"/>
    </row>
    <row r="826" spans="1:43" ht="19.899999999999999" customHeight="1" x14ac:dyDescent="0.2">
      <c r="A826" s="40"/>
      <c r="B826" s="98" t="s">
        <v>44</v>
      </c>
      <c r="C826" s="48">
        <v>3563.9549999999999</v>
      </c>
      <c r="D826" s="48"/>
      <c r="E826" s="48">
        <v>0</v>
      </c>
      <c r="F826" s="48">
        <v>0</v>
      </c>
      <c r="G826" s="49">
        <f t="shared" si="195"/>
        <v>0</v>
      </c>
      <c r="H826" s="48"/>
      <c r="I826" s="48"/>
      <c r="J826" s="48"/>
      <c r="K826" s="49"/>
      <c r="L826" s="48"/>
      <c r="M826" s="48"/>
      <c r="N826" s="48"/>
      <c r="O826" s="49">
        <f t="shared" si="198"/>
        <v>835.24800000000005</v>
      </c>
      <c r="P826" s="48">
        <v>0</v>
      </c>
      <c r="Q826" s="48">
        <v>831.072</v>
      </c>
      <c r="R826" s="48">
        <v>4.1760000000000002</v>
      </c>
      <c r="S826" s="49">
        <f>T826+U826+V826</f>
        <v>0</v>
      </c>
      <c r="T826" s="48">
        <f>T822-SUM(T823:T825)</f>
        <v>0</v>
      </c>
      <c r="U826" s="48">
        <f>U822-SUM(U823:U825)</f>
        <v>0</v>
      </c>
      <c r="V826" s="48">
        <f>V822-SUM(V823:V825)</f>
        <v>0</v>
      </c>
      <c r="W826" s="49">
        <f>X826+Y826+Z826</f>
        <v>0</v>
      </c>
      <c r="X826" s="48">
        <f>X822-SUM(X823:X825)</f>
        <v>0</v>
      </c>
      <c r="Y826" s="48">
        <f>Y822-SUM(Y823:Y825)</f>
        <v>0</v>
      </c>
      <c r="Z826" s="48">
        <f>Z822-SUM(Z823:Z825)</f>
        <v>0</v>
      </c>
      <c r="AA826" s="29">
        <f t="shared" ref="AA826:AA841" si="200">AB826+AC826+AD826</f>
        <v>0</v>
      </c>
      <c r="AB826" s="48">
        <f t="shared" si="194"/>
        <v>0</v>
      </c>
      <c r="AC826" s="49">
        <f t="shared" si="194"/>
        <v>0</v>
      </c>
      <c r="AD826" s="50">
        <f t="shared" si="194"/>
        <v>0</v>
      </c>
      <c r="AE826" s="49">
        <f t="shared" si="199"/>
        <v>0</v>
      </c>
      <c r="AF826" s="48"/>
      <c r="AG826" s="49"/>
      <c r="AH826" s="50"/>
      <c r="AI826" s="49"/>
      <c r="AJ826" s="49"/>
      <c r="AM826" s="35"/>
      <c r="AN826" s="35"/>
      <c r="AO826" s="12"/>
      <c r="AQ826" s="9"/>
    </row>
    <row r="827" spans="1:43" ht="112.9" customHeight="1" x14ac:dyDescent="0.2">
      <c r="A827" s="40">
        <v>149</v>
      </c>
      <c r="B827" s="62" t="s">
        <v>235</v>
      </c>
      <c r="C827" s="42">
        <v>88808.708999999988</v>
      </c>
      <c r="D827" s="42">
        <f>SUM(D828:D831)</f>
        <v>0</v>
      </c>
      <c r="E827" s="42">
        <v>0</v>
      </c>
      <c r="F827" s="42">
        <v>0</v>
      </c>
      <c r="G827" s="46">
        <f t="shared" si="195"/>
        <v>0</v>
      </c>
      <c r="H827" s="54"/>
      <c r="I827" s="54"/>
      <c r="J827" s="54"/>
      <c r="K827" s="46">
        <f>L827+M827+N827</f>
        <v>0</v>
      </c>
      <c r="L827" s="54"/>
      <c r="M827" s="54"/>
      <c r="N827" s="54"/>
      <c r="O827" s="46">
        <f t="shared" si="198"/>
        <v>22593.567999999999</v>
      </c>
      <c r="P827" s="48">
        <v>14000</v>
      </c>
      <c r="Q827" s="48">
        <v>8550.6</v>
      </c>
      <c r="R827" s="48">
        <v>42.967999999999996</v>
      </c>
      <c r="S827" s="49">
        <f>T827+U827+V827</f>
        <v>0</v>
      </c>
      <c r="T827" s="48">
        <v>0</v>
      </c>
      <c r="U827" s="48">
        <v>0</v>
      </c>
      <c r="V827" s="48">
        <v>0</v>
      </c>
      <c r="W827" s="46">
        <f>X827+Y827+Z827</f>
        <v>0</v>
      </c>
      <c r="X827" s="54">
        <v>0</v>
      </c>
      <c r="Y827" s="54">
        <v>0</v>
      </c>
      <c r="Z827" s="54">
        <v>0</v>
      </c>
      <c r="AA827" s="29">
        <f t="shared" si="200"/>
        <v>0</v>
      </c>
      <c r="AB827" s="48">
        <f t="shared" si="194"/>
        <v>0</v>
      </c>
      <c r="AC827" s="49">
        <f t="shared" si="194"/>
        <v>0</v>
      </c>
      <c r="AD827" s="50">
        <f t="shared" si="194"/>
        <v>0</v>
      </c>
      <c r="AE827" s="46">
        <f t="shared" si="199"/>
        <v>0</v>
      </c>
      <c r="AF827" s="54"/>
      <c r="AG827" s="46"/>
      <c r="AH827" s="55"/>
      <c r="AI827" s="46"/>
      <c r="AJ827" s="46"/>
      <c r="AM827" s="35">
        <f t="shared" si="196"/>
        <v>0</v>
      </c>
      <c r="AN827" s="35">
        <f t="shared" si="197"/>
        <v>0</v>
      </c>
      <c r="AO827" s="12"/>
      <c r="AQ827" s="9"/>
    </row>
    <row r="828" spans="1:43" ht="19.899999999999999" customHeight="1" x14ac:dyDescent="0.2">
      <c r="A828" s="40"/>
      <c r="B828" s="98" t="s">
        <v>41</v>
      </c>
      <c r="C828" s="48">
        <v>0</v>
      </c>
      <c r="D828" s="48">
        <f>C828</f>
        <v>0</v>
      </c>
      <c r="E828" s="48">
        <v>0</v>
      </c>
      <c r="F828" s="48">
        <v>0</v>
      </c>
      <c r="G828" s="49">
        <f t="shared" si="195"/>
        <v>0</v>
      </c>
      <c r="H828" s="48"/>
      <c r="I828" s="48"/>
      <c r="J828" s="48"/>
      <c r="K828" s="49"/>
      <c r="L828" s="48"/>
      <c r="M828" s="48"/>
      <c r="N828" s="48"/>
      <c r="O828" s="49">
        <f t="shared" si="198"/>
        <v>0</v>
      </c>
      <c r="P828" s="48">
        <v>0</v>
      </c>
      <c r="Q828" s="48">
        <v>0</v>
      </c>
      <c r="R828" s="48">
        <v>0</v>
      </c>
      <c r="S828" s="49">
        <v>0</v>
      </c>
      <c r="T828" s="48"/>
      <c r="U828" s="48"/>
      <c r="V828" s="48"/>
      <c r="W828" s="49">
        <v>0</v>
      </c>
      <c r="X828" s="48"/>
      <c r="Y828" s="48"/>
      <c r="Z828" s="48"/>
      <c r="AA828" s="29">
        <f t="shared" si="200"/>
        <v>0</v>
      </c>
      <c r="AB828" s="48">
        <f t="shared" si="194"/>
        <v>0</v>
      </c>
      <c r="AC828" s="49">
        <f t="shared" si="194"/>
        <v>0</v>
      </c>
      <c r="AD828" s="50">
        <f t="shared" si="194"/>
        <v>0</v>
      </c>
      <c r="AE828" s="49">
        <f t="shared" si="199"/>
        <v>0</v>
      </c>
      <c r="AF828" s="48"/>
      <c r="AG828" s="49"/>
      <c r="AH828" s="50"/>
      <c r="AI828" s="49"/>
      <c r="AJ828" s="49"/>
      <c r="AM828" s="35"/>
      <c r="AN828" s="35"/>
      <c r="AO828" s="12"/>
      <c r="AQ828" s="9"/>
    </row>
    <row r="829" spans="1:43" ht="19.899999999999999" customHeight="1" x14ac:dyDescent="0.2">
      <c r="A829" s="40"/>
      <c r="B829" s="98" t="s">
        <v>42</v>
      </c>
      <c r="C829" s="48">
        <v>75992.376999999993</v>
      </c>
      <c r="D829" s="48"/>
      <c r="E829" s="48">
        <v>0</v>
      </c>
      <c r="F829" s="48">
        <v>0</v>
      </c>
      <c r="G829" s="49">
        <f t="shared" si="195"/>
        <v>0</v>
      </c>
      <c r="H829" s="48"/>
      <c r="I829" s="48"/>
      <c r="J829" s="48"/>
      <c r="K829" s="49"/>
      <c r="L829" s="48"/>
      <c r="M829" s="48"/>
      <c r="N829" s="48"/>
      <c r="O829" s="49">
        <f t="shared" si="198"/>
        <v>21466.966</v>
      </c>
      <c r="P829" s="48">
        <v>14000</v>
      </c>
      <c r="Q829" s="48">
        <v>7429.6310000000003</v>
      </c>
      <c r="R829" s="48">
        <v>37.335000000000001</v>
      </c>
      <c r="S829" s="49">
        <v>0</v>
      </c>
      <c r="T829" s="48"/>
      <c r="U829" s="48"/>
      <c r="V829" s="48"/>
      <c r="W829" s="49">
        <v>0</v>
      </c>
      <c r="X829" s="48"/>
      <c r="Y829" s="48"/>
      <c r="Z829" s="48"/>
      <c r="AA829" s="29">
        <f t="shared" si="200"/>
        <v>0</v>
      </c>
      <c r="AB829" s="48">
        <f t="shared" si="194"/>
        <v>0</v>
      </c>
      <c r="AC829" s="49">
        <f t="shared" si="194"/>
        <v>0</v>
      </c>
      <c r="AD829" s="50">
        <f t="shared" si="194"/>
        <v>0</v>
      </c>
      <c r="AE829" s="49">
        <f t="shared" si="199"/>
        <v>0</v>
      </c>
      <c r="AF829" s="48"/>
      <c r="AG829" s="49"/>
      <c r="AH829" s="50"/>
      <c r="AI829" s="49"/>
      <c r="AJ829" s="49"/>
      <c r="AM829" s="35"/>
      <c r="AN829" s="35"/>
      <c r="AO829" s="12"/>
      <c r="AQ829" s="9"/>
    </row>
    <row r="830" spans="1:43" ht="19.899999999999999" customHeight="1" x14ac:dyDescent="0.2">
      <c r="A830" s="40"/>
      <c r="B830" s="98" t="s">
        <v>43</v>
      </c>
      <c r="C830" s="48">
        <v>8713.6740000000009</v>
      </c>
      <c r="D830" s="48"/>
      <c r="E830" s="48">
        <v>0</v>
      </c>
      <c r="F830" s="48">
        <v>0</v>
      </c>
      <c r="G830" s="49">
        <f t="shared" si="195"/>
        <v>0</v>
      </c>
      <c r="H830" s="48"/>
      <c r="I830" s="48"/>
      <c r="J830" s="48"/>
      <c r="K830" s="49"/>
      <c r="L830" s="48"/>
      <c r="M830" s="48"/>
      <c r="N830" s="48"/>
      <c r="O830" s="49">
        <f t="shared" si="198"/>
        <v>0</v>
      </c>
      <c r="P830" s="48">
        <v>0</v>
      </c>
      <c r="Q830" s="48">
        <v>0</v>
      </c>
      <c r="R830" s="48">
        <v>0</v>
      </c>
      <c r="S830" s="49">
        <v>0</v>
      </c>
      <c r="T830" s="48"/>
      <c r="U830" s="48"/>
      <c r="V830" s="48"/>
      <c r="W830" s="49">
        <v>0</v>
      </c>
      <c r="X830" s="48"/>
      <c r="Y830" s="48"/>
      <c r="Z830" s="48"/>
      <c r="AA830" s="29">
        <f t="shared" si="200"/>
        <v>0</v>
      </c>
      <c r="AB830" s="48">
        <f t="shared" si="194"/>
        <v>0</v>
      </c>
      <c r="AC830" s="49">
        <f t="shared" si="194"/>
        <v>0</v>
      </c>
      <c r="AD830" s="50">
        <f t="shared" si="194"/>
        <v>0</v>
      </c>
      <c r="AE830" s="49">
        <f t="shared" si="199"/>
        <v>0</v>
      </c>
      <c r="AF830" s="48"/>
      <c r="AG830" s="49"/>
      <c r="AH830" s="50"/>
      <c r="AI830" s="49"/>
      <c r="AJ830" s="49"/>
      <c r="AM830" s="35"/>
      <c r="AN830" s="35"/>
      <c r="AO830" s="12"/>
      <c r="AQ830" s="9"/>
    </row>
    <row r="831" spans="1:43" ht="19.899999999999999" customHeight="1" x14ac:dyDescent="0.2">
      <c r="A831" s="40"/>
      <c r="B831" s="98" t="s">
        <v>44</v>
      </c>
      <c r="C831" s="48">
        <v>4102.6580000000004</v>
      </c>
      <c r="D831" s="48"/>
      <c r="E831" s="48">
        <v>0</v>
      </c>
      <c r="F831" s="48">
        <v>0</v>
      </c>
      <c r="G831" s="49">
        <f t="shared" si="195"/>
        <v>0</v>
      </c>
      <c r="H831" s="48"/>
      <c r="I831" s="48"/>
      <c r="J831" s="48"/>
      <c r="K831" s="49"/>
      <c r="L831" s="48"/>
      <c r="M831" s="48"/>
      <c r="N831" s="48"/>
      <c r="O831" s="49">
        <f t="shared" si="198"/>
        <v>1126.6020000000001</v>
      </c>
      <c r="P831" s="48">
        <v>0</v>
      </c>
      <c r="Q831" s="48">
        <v>1120.9690000000001</v>
      </c>
      <c r="R831" s="48">
        <v>5.633</v>
      </c>
      <c r="S831" s="49">
        <f>T831+U831+V831</f>
        <v>0</v>
      </c>
      <c r="T831" s="48">
        <f>T827-SUM(T828:T830)</f>
        <v>0</v>
      </c>
      <c r="U831" s="48">
        <f>U827-SUM(U828:U830)</f>
        <v>0</v>
      </c>
      <c r="V831" s="48">
        <f>V827-SUM(V828:V830)</f>
        <v>0</v>
      </c>
      <c r="W831" s="49">
        <f>X831+Y831+Z831</f>
        <v>0</v>
      </c>
      <c r="X831" s="48">
        <f>X827-SUM(X828:X830)</f>
        <v>0</v>
      </c>
      <c r="Y831" s="48">
        <f>Y827-SUM(Y828:Y830)</f>
        <v>0</v>
      </c>
      <c r="Z831" s="48">
        <f>Z827-SUM(Z828:Z830)</f>
        <v>0</v>
      </c>
      <c r="AA831" s="29">
        <f t="shared" si="200"/>
        <v>0</v>
      </c>
      <c r="AB831" s="48">
        <f t="shared" si="194"/>
        <v>0</v>
      </c>
      <c r="AC831" s="49">
        <f t="shared" si="194"/>
        <v>0</v>
      </c>
      <c r="AD831" s="50">
        <f t="shared" si="194"/>
        <v>0</v>
      </c>
      <c r="AE831" s="49">
        <f t="shared" si="199"/>
        <v>0</v>
      </c>
      <c r="AF831" s="48"/>
      <c r="AG831" s="49"/>
      <c r="AH831" s="50"/>
      <c r="AI831" s="49"/>
      <c r="AJ831" s="49"/>
      <c r="AM831" s="35"/>
      <c r="AN831" s="35"/>
      <c r="AO831" s="12"/>
      <c r="AQ831" s="9"/>
    </row>
    <row r="832" spans="1:43" ht="91.15" customHeight="1" x14ac:dyDescent="0.2">
      <c r="A832" s="40">
        <v>150</v>
      </c>
      <c r="B832" s="62" t="s">
        <v>236</v>
      </c>
      <c r="C832" s="42">
        <v>32766.614000000001</v>
      </c>
      <c r="D832" s="42">
        <f>SUM(D833:D836)</f>
        <v>0</v>
      </c>
      <c r="E832" s="42">
        <v>0</v>
      </c>
      <c r="F832" s="42">
        <v>0</v>
      </c>
      <c r="G832" s="46">
        <f t="shared" si="195"/>
        <v>0</v>
      </c>
      <c r="H832" s="54"/>
      <c r="I832" s="54"/>
      <c r="J832" s="54"/>
      <c r="K832" s="46">
        <f>L832+M832+N832</f>
        <v>0</v>
      </c>
      <c r="L832" s="54"/>
      <c r="M832" s="54"/>
      <c r="N832" s="54"/>
      <c r="O832" s="46">
        <f t="shared" si="198"/>
        <v>8648.6119999999992</v>
      </c>
      <c r="P832" s="48">
        <v>6500</v>
      </c>
      <c r="Q832" s="48">
        <v>1547</v>
      </c>
      <c r="R832" s="48">
        <v>601.61199999999997</v>
      </c>
      <c r="S832" s="49">
        <f>T832+U832+V832</f>
        <v>0</v>
      </c>
      <c r="T832" s="48">
        <v>0</v>
      </c>
      <c r="U832" s="48">
        <v>0</v>
      </c>
      <c r="V832" s="48">
        <v>0</v>
      </c>
      <c r="W832" s="46">
        <f>X832+Y832+Z832</f>
        <v>0</v>
      </c>
      <c r="X832" s="54">
        <v>0</v>
      </c>
      <c r="Y832" s="54">
        <v>0</v>
      </c>
      <c r="Z832" s="54">
        <v>0</v>
      </c>
      <c r="AA832" s="29">
        <f t="shared" si="200"/>
        <v>0</v>
      </c>
      <c r="AB832" s="48">
        <f t="shared" si="194"/>
        <v>0</v>
      </c>
      <c r="AC832" s="49">
        <f t="shared" si="194"/>
        <v>0</v>
      </c>
      <c r="AD832" s="50">
        <f t="shared" si="194"/>
        <v>0</v>
      </c>
      <c r="AE832" s="46">
        <f t="shared" si="199"/>
        <v>0</v>
      </c>
      <c r="AF832" s="54"/>
      <c r="AG832" s="46"/>
      <c r="AH832" s="55"/>
      <c r="AI832" s="46"/>
      <c r="AJ832" s="46"/>
      <c r="AM832" s="35">
        <f t="shared" si="196"/>
        <v>0</v>
      </c>
      <c r="AN832" s="35">
        <f t="shared" si="197"/>
        <v>0</v>
      </c>
      <c r="AO832" s="12"/>
      <c r="AQ832" s="9"/>
    </row>
    <row r="833" spans="1:43" ht="19.899999999999999" customHeight="1" x14ac:dyDescent="0.2">
      <c r="A833" s="40"/>
      <c r="B833" s="98" t="s">
        <v>41</v>
      </c>
      <c r="C833" s="48">
        <v>0</v>
      </c>
      <c r="D833" s="48">
        <f>C833</f>
        <v>0</v>
      </c>
      <c r="E833" s="48">
        <v>0</v>
      </c>
      <c r="F833" s="48">
        <v>0</v>
      </c>
      <c r="G833" s="49">
        <f t="shared" si="195"/>
        <v>0</v>
      </c>
      <c r="H833" s="48"/>
      <c r="I833" s="48"/>
      <c r="J833" s="48"/>
      <c r="K833" s="49"/>
      <c r="L833" s="48"/>
      <c r="M833" s="48"/>
      <c r="N833" s="48"/>
      <c r="O833" s="49">
        <f t="shared" si="198"/>
        <v>0</v>
      </c>
      <c r="P833" s="48">
        <v>0</v>
      </c>
      <c r="Q833" s="48">
        <v>0</v>
      </c>
      <c r="R833" s="48">
        <v>0</v>
      </c>
      <c r="S833" s="49">
        <v>0</v>
      </c>
      <c r="T833" s="48"/>
      <c r="U833" s="48"/>
      <c r="V833" s="48"/>
      <c r="W833" s="49">
        <v>0</v>
      </c>
      <c r="X833" s="48"/>
      <c r="Y833" s="48"/>
      <c r="Z833" s="48"/>
      <c r="AA833" s="29">
        <f t="shared" si="200"/>
        <v>0</v>
      </c>
      <c r="AB833" s="48">
        <f t="shared" si="194"/>
        <v>0</v>
      </c>
      <c r="AC833" s="49">
        <f t="shared" si="194"/>
        <v>0</v>
      </c>
      <c r="AD833" s="50">
        <f t="shared" si="194"/>
        <v>0</v>
      </c>
      <c r="AE833" s="49">
        <f t="shared" si="199"/>
        <v>0</v>
      </c>
      <c r="AF833" s="48"/>
      <c r="AG833" s="49"/>
      <c r="AH833" s="50"/>
      <c r="AI833" s="49"/>
      <c r="AJ833" s="49"/>
      <c r="AM833" s="35"/>
      <c r="AN833" s="35"/>
      <c r="AO833" s="12"/>
      <c r="AQ833" s="9"/>
    </row>
    <row r="834" spans="1:43" ht="19.899999999999999" customHeight="1" x14ac:dyDescent="0.2">
      <c r="A834" s="40"/>
      <c r="B834" s="98" t="s">
        <v>42</v>
      </c>
      <c r="C834" s="48">
        <v>31077.734</v>
      </c>
      <c r="D834" s="48"/>
      <c r="E834" s="48">
        <v>0</v>
      </c>
      <c r="F834" s="48">
        <v>0</v>
      </c>
      <c r="G834" s="49">
        <f t="shared" si="195"/>
        <v>0</v>
      </c>
      <c r="H834" s="48"/>
      <c r="I834" s="48"/>
      <c r="J834" s="48"/>
      <c r="K834" s="49"/>
      <c r="L834" s="48"/>
      <c r="M834" s="48"/>
      <c r="N834" s="48"/>
      <c r="O834" s="49">
        <f t="shared" si="198"/>
        <v>8255.9639999999999</v>
      </c>
      <c r="P834" s="48">
        <v>6500</v>
      </c>
      <c r="Q834" s="48">
        <v>1264.2939999999999</v>
      </c>
      <c r="R834" s="48">
        <v>491.67</v>
      </c>
      <c r="S834" s="49">
        <v>0</v>
      </c>
      <c r="T834" s="48"/>
      <c r="U834" s="48"/>
      <c r="V834" s="48"/>
      <c r="W834" s="49">
        <v>0</v>
      </c>
      <c r="X834" s="48"/>
      <c r="Y834" s="48"/>
      <c r="Z834" s="48"/>
      <c r="AA834" s="29">
        <f t="shared" si="200"/>
        <v>0</v>
      </c>
      <c r="AB834" s="48">
        <f t="shared" si="194"/>
        <v>0</v>
      </c>
      <c r="AC834" s="49">
        <f t="shared" si="194"/>
        <v>0</v>
      </c>
      <c r="AD834" s="50">
        <f t="shared" si="194"/>
        <v>0</v>
      </c>
      <c r="AE834" s="49">
        <f t="shared" si="199"/>
        <v>0</v>
      </c>
      <c r="AF834" s="48"/>
      <c r="AG834" s="49"/>
      <c r="AH834" s="50"/>
      <c r="AI834" s="49"/>
      <c r="AJ834" s="49"/>
      <c r="AM834" s="35"/>
      <c r="AN834" s="35"/>
      <c r="AO834" s="12"/>
      <c r="AQ834" s="9"/>
    </row>
    <row r="835" spans="1:43" ht="19.899999999999999" customHeight="1" x14ac:dyDescent="0.2">
      <c r="A835" s="40"/>
      <c r="B835" s="98" t="s">
        <v>43</v>
      </c>
      <c r="C835" s="48">
        <v>0</v>
      </c>
      <c r="D835" s="48"/>
      <c r="E835" s="48">
        <v>0</v>
      </c>
      <c r="F835" s="48">
        <v>0</v>
      </c>
      <c r="G835" s="49">
        <f t="shared" si="195"/>
        <v>0</v>
      </c>
      <c r="H835" s="48"/>
      <c r="I835" s="48"/>
      <c r="J835" s="48"/>
      <c r="K835" s="49"/>
      <c r="L835" s="48"/>
      <c r="M835" s="48"/>
      <c r="N835" s="48"/>
      <c r="O835" s="49">
        <f t="shared" si="198"/>
        <v>0</v>
      </c>
      <c r="P835" s="48">
        <v>0</v>
      </c>
      <c r="Q835" s="48">
        <v>0</v>
      </c>
      <c r="R835" s="48">
        <v>0</v>
      </c>
      <c r="S835" s="49">
        <v>0</v>
      </c>
      <c r="T835" s="48"/>
      <c r="U835" s="48"/>
      <c r="V835" s="48"/>
      <c r="W835" s="49">
        <v>0</v>
      </c>
      <c r="X835" s="48"/>
      <c r="Y835" s="48"/>
      <c r="Z835" s="48"/>
      <c r="AA835" s="29">
        <f t="shared" si="200"/>
        <v>0</v>
      </c>
      <c r="AB835" s="48">
        <f t="shared" si="194"/>
        <v>0</v>
      </c>
      <c r="AC835" s="49">
        <f t="shared" si="194"/>
        <v>0</v>
      </c>
      <c r="AD835" s="50">
        <f t="shared" si="194"/>
        <v>0</v>
      </c>
      <c r="AE835" s="49">
        <f t="shared" si="199"/>
        <v>0</v>
      </c>
      <c r="AF835" s="48"/>
      <c r="AG835" s="49"/>
      <c r="AH835" s="50"/>
      <c r="AI835" s="49"/>
      <c r="AJ835" s="49"/>
      <c r="AM835" s="35"/>
      <c r="AN835" s="35"/>
      <c r="AO835" s="12"/>
      <c r="AQ835" s="9"/>
    </row>
    <row r="836" spans="1:43" ht="19.899999999999999" customHeight="1" x14ac:dyDescent="0.2">
      <c r="A836" s="40"/>
      <c r="B836" s="98" t="s">
        <v>44</v>
      </c>
      <c r="C836" s="48">
        <v>1688.88</v>
      </c>
      <c r="D836" s="48"/>
      <c r="E836" s="48">
        <v>0</v>
      </c>
      <c r="F836" s="48">
        <v>0</v>
      </c>
      <c r="G836" s="49">
        <f t="shared" si="195"/>
        <v>0</v>
      </c>
      <c r="H836" s="48"/>
      <c r="I836" s="48"/>
      <c r="J836" s="48"/>
      <c r="K836" s="49"/>
      <c r="L836" s="48"/>
      <c r="M836" s="48"/>
      <c r="N836" s="48"/>
      <c r="O836" s="49">
        <f t="shared" si="198"/>
        <v>392.64800000000002</v>
      </c>
      <c r="P836" s="48">
        <v>0</v>
      </c>
      <c r="Q836" s="48">
        <v>282.70600000000002</v>
      </c>
      <c r="R836" s="48">
        <v>109.94200000000001</v>
      </c>
      <c r="S836" s="49">
        <f>T836+U836+V836</f>
        <v>0</v>
      </c>
      <c r="T836" s="48">
        <f>T832-SUM(T833:T835)</f>
        <v>0</v>
      </c>
      <c r="U836" s="48">
        <f>U832-SUM(U833:U835)</f>
        <v>0</v>
      </c>
      <c r="V836" s="48">
        <f>V832-SUM(V833:V835)</f>
        <v>0</v>
      </c>
      <c r="W836" s="49">
        <f>X836+Y836+Z836</f>
        <v>0</v>
      </c>
      <c r="X836" s="48">
        <f>X832-SUM(X833:X835)</f>
        <v>0</v>
      </c>
      <c r="Y836" s="48">
        <f>Y832-SUM(Y833:Y835)</f>
        <v>0</v>
      </c>
      <c r="Z836" s="48">
        <f>Z832-SUM(Z833:Z835)</f>
        <v>0</v>
      </c>
      <c r="AA836" s="29">
        <f t="shared" si="200"/>
        <v>0</v>
      </c>
      <c r="AB836" s="48">
        <f t="shared" si="194"/>
        <v>0</v>
      </c>
      <c r="AC836" s="49">
        <f t="shared" si="194"/>
        <v>0</v>
      </c>
      <c r="AD836" s="50">
        <f t="shared" si="194"/>
        <v>0</v>
      </c>
      <c r="AE836" s="49">
        <f t="shared" si="199"/>
        <v>0</v>
      </c>
      <c r="AF836" s="48"/>
      <c r="AG836" s="49"/>
      <c r="AH836" s="50"/>
      <c r="AI836" s="49"/>
      <c r="AJ836" s="49"/>
      <c r="AM836" s="35"/>
      <c r="AN836" s="35"/>
      <c r="AO836" s="12"/>
      <c r="AQ836" s="9"/>
    </row>
    <row r="837" spans="1:43" ht="82.15" customHeight="1" x14ac:dyDescent="0.2">
      <c r="A837" s="40">
        <v>151</v>
      </c>
      <c r="B837" s="62" t="s">
        <v>237</v>
      </c>
      <c r="C837" s="42">
        <v>209271.82532999999</v>
      </c>
      <c r="D837" s="42">
        <f>SUM(D838:D841)</f>
        <v>99.991410000000002</v>
      </c>
      <c r="E837" s="42">
        <v>207962.91553</v>
      </c>
      <c r="F837" s="42">
        <v>207962.91553</v>
      </c>
      <c r="G837" s="46">
        <f t="shared" si="195"/>
        <v>0</v>
      </c>
      <c r="H837" s="54"/>
      <c r="I837" s="54"/>
      <c r="J837" s="54"/>
      <c r="K837" s="46">
        <f>L837+M837+N837</f>
        <v>0</v>
      </c>
      <c r="L837" s="54"/>
      <c r="M837" s="54"/>
      <c r="N837" s="54"/>
      <c r="O837" s="46">
        <f>P837+Q837+R837</f>
        <v>1311.624</v>
      </c>
      <c r="P837" s="48">
        <v>0</v>
      </c>
      <c r="Q837" s="48">
        <v>1309</v>
      </c>
      <c r="R837" s="48">
        <v>2.6240000000000001</v>
      </c>
      <c r="S837" s="49">
        <f>T837+U837+V837</f>
        <v>1306.9070000000002</v>
      </c>
      <c r="T837" s="48">
        <v>0</v>
      </c>
      <c r="U837" s="48">
        <v>1304.2931900000001</v>
      </c>
      <c r="V837" s="48">
        <v>2.61381</v>
      </c>
      <c r="W837" s="46">
        <f>X837+Y837+Z837</f>
        <v>1306.9070000000002</v>
      </c>
      <c r="X837" s="54">
        <v>0</v>
      </c>
      <c r="Y837" s="54">
        <v>1304.2931900000001</v>
      </c>
      <c r="Z837" s="54">
        <v>2.61381</v>
      </c>
      <c r="AA837" s="29">
        <f t="shared" si="200"/>
        <v>0</v>
      </c>
      <c r="AB837" s="48">
        <f t="shared" si="194"/>
        <v>0</v>
      </c>
      <c r="AC837" s="49">
        <f t="shared" si="194"/>
        <v>0</v>
      </c>
      <c r="AD837" s="50">
        <f t="shared" si="194"/>
        <v>0</v>
      </c>
      <c r="AE837" s="46">
        <f>AF837+AG837+AH837</f>
        <v>0</v>
      </c>
      <c r="AF837" s="54"/>
      <c r="AG837" s="46"/>
      <c r="AH837" s="55"/>
      <c r="AI837" s="46"/>
      <c r="AJ837" s="46"/>
      <c r="AM837" s="35">
        <f t="shared" si="196"/>
        <v>0</v>
      </c>
      <c r="AN837" s="35">
        <f t="shared" si="197"/>
        <v>0</v>
      </c>
      <c r="AO837" s="12"/>
      <c r="AQ837" s="9"/>
    </row>
    <row r="838" spans="1:43" ht="19.899999999999999" customHeight="1" x14ac:dyDescent="0.2">
      <c r="A838" s="40"/>
      <c r="B838" s="98" t="s">
        <v>41</v>
      </c>
      <c r="C838" s="48">
        <v>99.991410000000002</v>
      </c>
      <c r="D838" s="48">
        <f>C838</f>
        <v>99.991410000000002</v>
      </c>
      <c r="E838" s="48">
        <v>99.991410000000002</v>
      </c>
      <c r="F838" s="48">
        <v>99.991410000000002</v>
      </c>
      <c r="G838" s="49">
        <f t="shared" si="195"/>
        <v>0</v>
      </c>
      <c r="H838" s="48"/>
      <c r="I838" s="48"/>
      <c r="J838" s="48"/>
      <c r="K838" s="49"/>
      <c r="L838" s="48"/>
      <c r="M838" s="48"/>
      <c r="N838" s="48"/>
      <c r="O838" s="49">
        <f>P838+Q838+R838</f>
        <v>0</v>
      </c>
      <c r="P838" s="48">
        <v>0</v>
      </c>
      <c r="Q838" s="48">
        <v>0</v>
      </c>
      <c r="R838" s="48">
        <v>0</v>
      </c>
      <c r="S838" s="49">
        <v>0</v>
      </c>
      <c r="T838" s="48"/>
      <c r="U838" s="48"/>
      <c r="V838" s="48"/>
      <c r="W838" s="49">
        <v>0</v>
      </c>
      <c r="X838" s="48"/>
      <c r="Y838" s="48"/>
      <c r="Z838" s="48"/>
      <c r="AA838" s="29">
        <f t="shared" si="200"/>
        <v>0</v>
      </c>
      <c r="AB838" s="48">
        <f t="shared" si="194"/>
        <v>0</v>
      </c>
      <c r="AC838" s="49">
        <f t="shared" si="194"/>
        <v>0</v>
      </c>
      <c r="AD838" s="50">
        <f t="shared" si="194"/>
        <v>0</v>
      </c>
      <c r="AE838" s="49">
        <f>AF838+AG838+AH838</f>
        <v>0</v>
      </c>
      <c r="AF838" s="48"/>
      <c r="AG838" s="49"/>
      <c r="AH838" s="50"/>
      <c r="AI838" s="49"/>
      <c r="AJ838" s="49"/>
      <c r="AM838" s="35"/>
      <c r="AN838" s="35"/>
      <c r="AO838" s="12"/>
      <c r="AQ838" s="9"/>
    </row>
    <row r="839" spans="1:43" ht="19.899999999999999" customHeight="1" x14ac:dyDescent="0.2">
      <c r="A839" s="40"/>
      <c r="B839" s="98" t="s">
        <v>42</v>
      </c>
      <c r="C839" s="48">
        <f>171262.43+1308.9098</f>
        <v>172571.33979999999</v>
      </c>
      <c r="D839" s="48"/>
      <c r="E839" s="48">
        <v>171262.43</v>
      </c>
      <c r="F839" s="48">
        <v>171262.43</v>
      </c>
      <c r="G839" s="49">
        <f t="shared" si="195"/>
        <v>0</v>
      </c>
      <c r="H839" s="48"/>
      <c r="I839" s="48"/>
      <c r="J839" s="48"/>
      <c r="K839" s="49"/>
      <c r="L839" s="48"/>
      <c r="M839" s="48"/>
      <c r="N839" s="48"/>
      <c r="O839" s="49">
        <f>P839+Q839+R839</f>
        <v>1308.9097999999999</v>
      </c>
      <c r="P839" s="48">
        <v>0</v>
      </c>
      <c r="Q839" s="48">
        <v>1306.2919803999998</v>
      </c>
      <c r="R839" s="48">
        <v>2.6178195999999998</v>
      </c>
      <c r="S839" s="49">
        <v>1306.9069999999999</v>
      </c>
      <c r="T839" s="48"/>
      <c r="U839" s="48">
        <v>1304.2931900000001</v>
      </c>
      <c r="V839" s="48">
        <v>2.61381</v>
      </c>
      <c r="W839" s="49">
        <v>1306.9069999999999</v>
      </c>
      <c r="X839" s="48"/>
      <c r="Y839" s="48">
        <v>1304.2931900000001</v>
      </c>
      <c r="Z839" s="48">
        <v>2.61381</v>
      </c>
      <c r="AA839" s="29">
        <f t="shared" si="200"/>
        <v>0</v>
      </c>
      <c r="AB839" s="48">
        <f t="shared" si="194"/>
        <v>0</v>
      </c>
      <c r="AC839" s="49">
        <f t="shared" si="194"/>
        <v>0</v>
      </c>
      <c r="AD839" s="50">
        <f t="shared" si="194"/>
        <v>0</v>
      </c>
      <c r="AE839" s="49">
        <f>AF839+AG839+AH839</f>
        <v>0</v>
      </c>
      <c r="AF839" s="48"/>
      <c r="AG839" s="49"/>
      <c r="AH839" s="50"/>
      <c r="AI839" s="49"/>
      <c r="AJ839" s="49"/>
      <c r="AM839" s="35"/>
      <c r="AN839" s="35"/>
      <c r="AO839" s="12"/>
      <c r="AQ839" s="9"/>
    </row>
    <row r="840" spans="1:43" ht="19.899999999999999" customHeight="1" x14ac:dyDescent="0.2">
      <c r="A840" s="40"/>
      <c r="B840" s="98" t="s">
        <v>43</v>
      </c>
      <c r="C840" s="48">
        <v>32966.093000000001</v>
      </c>
      <c r="D840" s="48"/>
      <c r="E840" s="48">
        <v>32966.093000000001</v>
      </c>
      <c r="F840" s="48">
        <v>32966.093000000001</v>
      </c>
      <c r="G840" s="49">
        <f t="shared" si="195"/>
        <v>0</v>
      </c>
      <c r="H840" s="48"/>
      <c r="I840" s="48"/>
      <c r="J840" s="48"/>
      <c r="K840" s="49"/>
      <c r="L840" s="48"/>
      <c r="M840" s="48"/>
      <c r="N840" s="48"/>
      <c r="O840" s="49">
        <f>P840+Q840+R840</f>
        <v>0</v>
      </c>
      <c r="P840" s="48">
        <v>0</v>
      </c>
      <c r="Q840" s="48">
        <v>0</v>
      </c>
      <c r="R840" s="48">
        <v>0</v>
      </c>
      <c r="S840" s="49">
        <v>0</v>
      </c>
      <c r="T840" s="48"/>
      <c r="U840" s="48"/>
      <c r="V840" s="48"/>
      <c r="W840" s="49">
        <v>0</v>
      </c>
      <c r="X840" s="48"/>
      <c r="Y840" s="48"/>
      <c r="Z840" s="48"/>
      <c r="AA840" s="29">
        <f t="shared" si="200"/>
        <v>0</v>
      </c>
      <c r="AB840" s="48">
        <f t="shared" si="194"/>
        <v>0</v>
      </c>
      <c r="AC840" s="49">
        <f t="shared" si="194"/>
        <v>0</v>
      </c>
      <c r="AD840" s="50">
        <f t="shared" si="194"/>
        <v>0</v>
      </c>
      <c r="AE840" s="49">
        <f>AF840+AG840+AH840</f>
        <v>0</v>
      </c>
      <c r="AF840" s="48"/>
      <c r="AG840" s="49"/>
      <c r="AH840" s="50"/>
      <c r="AI840" s="49"/>
      <c r="AJ840" s="49"/>
      <c r="AM840" s="35"/>
      <c r="AN840" s="35"/>
      <c r="AO840" s="12"/>
      <c r="AQ840" s="9"/>
    </row>
    <row r="841" spans="1:43" ht="19.899999999999999" customHeight="1" x14ac:dyDescent="0.2">
      <c r="A841" s="40"/>
      <c r="B841" s="98" t="s">
        <v>44</v>
      </c>
      <c r="C841" s="48">
        <v>3634.40112</v>
      </c>
      <c r="D841" s="48"/>
      <c r="E841" s="48">
        <v>3634.40112</v>
      </c>
      <c r="F841" s="48">
        <v>3634.40112</v>
      </c>
      <c r="G841" s="49">
        <f t="shared" si="195"/>
        <v>0</v>
      </c>
      <c r="H841" s="48"/>
      <c r="I841" s="48"/>
      <c r="J841" s="48"/>
      <c r="K841" s="49"/>
      <c r="L841" s="48"/>
      <c r="M841" s="48"/>
      <c r="N841" s="48"/>
      <c r="O841" s="49">
        <f>P841+Q841+R841</f>
        <v>2.7142000000001709</v>
      </c>
      <c r="P841" s="48">
        <v>0</v>
      </c>
      <c r="Q841" s="48">
        <v>2.7080196000001706</v>
      </c>
      <c r="R841" s="48">
        <v>6.1804000000003079E-3</v>
      </c>
      <c r="S841" s="49">
        <f>T841+U841+V841</f>
        <v>0</v>
      </c>
      <c r="T841" s="48">
        <f>T837-SUM(T838:T840)</f>
        <v>0</v>
      </c>
      <c r="U841" s="48">
        <f>U837-SUM(U838:U840)</f>
        <v>0</v>
      </c>
      <c r="V841" s="48">
        <f>V837-SUM(V838:V840)</f>
        <v>0</v>
      </c>
      <c r="W841" s="49">
        <f>X841+Y841+Z841</f>
        <v>0</v>
      </c>
      <c r="X841" s="48">
        <f>X837-SUM(X838:X840)</f>
        <v>0</v>
      </c>
      <c r="Y841" s="48">
        <f>Y837-SUM(Y838:Y840)</f>
        <v>0</v>
      </c>
      <c r="Z841" s="48">
        <f>Z837-SUM(Z838:Z840)</f>
        <v>0</v>
      </c>
      <c r="AA841" s="29">
        <f t="shared" si="200"/>
        <v>0</v>
      </c>
      <c r="AB841" s="48">
        <f t="shared" si="194"/>
        <v>0</v>
      </c>
      <c r="AC841" s="49">
        <f t="shared" si="194"/>
        <v>0</v>
      </c>
      <c r="AD841" s="50">
        <f t="shared" si="194"/>
        <v>0</v>
      </c>
      <c r="AE841" s="49">
        <f>AF841+AG841+AH841</f>
        <v>0</v>
      </c>
      <c r="AF841" s="48"/>
      <c r="AG841" s="49"/>
      <c r="AH841" s="50"/>
      <c r="AI841" s="49"/>
      <c r="AJ841" s="49"/>
      <c r="AM841" s="35"/>
      <c r="AN841" s="35"/>
      <c r="AO841" s="12"/>
      <c r="AQ841" s="9"/>
    </row>
    <row r="842" spans="1:43" ht="51.6" customHeight="1" outlineLevel="1" x14ac:dyDescent="0.2">
      <c r="A842" s="40">
        <v>152</v>
      </c>
      <c r="B842" s="92" t="s">
        <v>238</v>
      </c>
      <c r="C842" s="113">
        <f>C843+C844+C845+C846</f>
        <v>240000</v>
      </c>
      <c r="D842" s="113">
        <f t="shared" ref="D842:AH842" si="201">D843+D844+D845+D846</f>
        <v>0</v>
      </c>
      <c r="E842" s="113">
        <f t="shared" si="201"/>
        <v>0</v>
      </c>
      <c r="F842" s="113">
        <f t="shared" si="201"/>
        <v>0</v>
      </c>
      <c r="G842" s="113">
        <f t="shared" si="201"/>
        <v>0</v>
      </c>
      <c r="H842" s="113">
        <f t="shared" si="201"/>
        <v>0</v>
      </c>
      <c r="I842" s="113">
        <f t="shared" si="201"/>
        <v>0</v>
      </c>
      <c r="J842" s="113">
        <f t="shared" si="201"/>
        <v>0</v>
      </c>
      <c r="K842" s="113">
        <f t="shared" si="201"/>
        <v>0</v>
      </c>
      <c r="L842" s="113">
        <f t="shared" si="201"/>
        <v>0</v>
      </c>
      <c r="M842" s="113">
        <f t="shared" si="201"/>
        <v>0</v>
      </c>
      <c r="N842" s="113">
        <f t="shared" si="201"/>
        <v>0</v>
      </c>
      <c r="O842" s="113">
        <f t="shared" si="201"/>
        <v>92617.170370370382</v>
      </c>
      <c r="P842" s="114">
        <f t="shared" si="201"/>
        <v>70596.800000000003</v>
      </c>
      <c r="Q842" s="114">
        <f t="shared" si="201"/>
        <v>15458.3</v>
      </c>
      <c r="R842" s="114">
        <f t="shared" si="201"/>
        <v>6562.0703703703693</v>
      </c>
      <c r="S842" s="113">
        <f t="shared" si="201"/>
        <v>0</v>
      </c>
      <c r="T842" s="113">
        <f t="shared" si="201"/>
        <v>0</v>
      </c>
      <c r="U842" s="113">
        <f t="shared" si="201"/>
        <v>0</v>
      </c>
      <c r="V842" s="113">
        <f t="shared" si="201"/>
        <v>0</v>
      </c>
      <c r="W842" s="113">
        <f t="shared" si="201"/>
        <v>0</v>
      </c>
      <c r="X842" s="113">
        <f t="shared" si="201"/>
        <v>0</v>
      </c>
      <c r="Y842" s="113">
        <f t="shared" si="201"/>
        <v>0</v>
      </c>
      <c r="Z842" s="113">
        <f t="shared" si="201"/>
        <v>0</v>
      </c>
      <c r="AA842" s="42">
        <f t="shared" si="201"/>
        <v>0</v>
      </c>
      <c r="AB842" s="42">
        <f t="shared" si="201"/>
        <v>0</v>
      </c>
      <c r="AC842" s="42">
        <f t="shared" si="201"/>
        <v>0</v>
      </c>
      <c r="AD842" s="42">
        <f t="shared" si="201"/>
        <v>0</v>
      </c>
      <c r="AE842" s="42">
        <f t="shared" si="201"/>
        <v>0</v>
      </c>
      <c r="AF842" s="42">
        <f t="shared" si="201"/>
        <v>0</v>
      </c>
      <c r="AG842" s="42">
        <f t="shared" si="201"/>
        <v>0</v>
      </c>
      <c r="AH842" s="113">
        <f t="shared" si="201"/>
        <v>0</v>
      </c>
      <c r="AI842" s="115"/>
      <c r="AJ842" s="115"/>
      <c r="AM842" s="35">
        <f t="shared" si="196"/>
        <v>0</v>
      </c>
      <c r="AN842" s="35">
        <f t="shared" si="197"/>
        <v>0</v>
      </c>
      <c r="AO842" s="12"/>
      <c r="AQ842" s="9"/>
    </row>
    <row r="843" spans="1:43" ht="19.899999999999999" customHeight="1" outlineLevel="1" x14ac:dyDescent="0.2">
      <c r="A843" s="40"/>
      <c r="B843" s="92" t="s">
        <v>41</v>
      </c>
      <c r="C843" s="116"/>
      <c r="D843" s="116">
        <f>C843</f>
        <v>0</v>
      </c>
      <c r="E843" s="116"/>
      <c r="F843" s="116"/>
      <c r="G843" s="117">
        <f t="shared" ref="G843:G846" si="202">H843+I843+J843</f>
        <v>0</v>
      </c>
      <c r="H843" s="116"/>
      <c r="I843" s="116"/>
      <c r="J843" s="116"/>
      <c r="K843" s="117"/>
      <c r="L843" s="116"/>
      <c r="M843" s="116"/>
      <c r="N843" s="116"/>
      <c r="O843" s="117">
        <f>P843+Q843+R843</f>
        <v>0</v>
      </c>
      <c r="P843" s="116"/>
      <c r="Q843" s="116"/>
      <c r="R843" s="116"/>
      <c r="S843" s="117">
        <v>0</v>
      </c>
      <c r="T843" s="116"/>
      <c r="U843" s="116"/>
      <c r="V843" s="116"/>
      <c r="W843" s="117">
        <v>0</v>
      </c>
      <c r="X843" s="116"/>
      <c r="Y843" s="116"/>
      <c r="Z843" s="116"/>
      <c r="AA843" s="29">
        <f t="shared" ref="AA843:AA846" si="203">AB843+AC843+AD843</f>
        <v>0</v>
      </c>
      <c r="AB843" s="48"/>
      <c r="AC843" s="49"/>
      <c r="AD843" s="50"/>
      <c r="AE843" s="49">
        <f>AF843+AG843+AH843</f>
        <v>0</v>
      </c>
      <c r="AF843" s="48"/>
      <c r="AG843" s="49"/>
      <c r="AH843" s="105"/>
      <c r="AI843" s="117"/>
      <c r="AJ843" s="117"/>
      <c r="AM843" s="35"/>
      <c r="AN843" s="35"/>
      <c r="AO843" s="12"/>
      <c r="AQ843" s="9"/>
    </row>
    <row r="844" spans="1:43" ht="19.899999999999999" customHeight="1" outlineLevel="1" x14ac:dyDescent="0.2">
      <c r="A844" s="40"/>
      <c r="B844" s="92" t="s">
        <v>42</v>
      </c>
      <c r="C844" s="116">
        <v>240000</v>
      </c>
      <c r="D844" s="116"/>
      <c r="E844" s="116"/>
      <c r="F844" s="116"/>
      <c r="G844" s="117">
        <f t="shared" si="202"/>
        <v>0</v>
      </c>
      <c r="H844" s="116"/>
      <c r="I844" s="116"/>
      <c r="J844" s="116"/>
      <c r="K844" s="117"/>
      <c r="L844" s="116"/>
      <c r="M844" s="116"/>
      <c r="N844" s="116"/>
      <c r="O844" s="117">
        <f>P844+Q844+R844</f>
        <v>92617.170370370382</v>
      </c>
      <c r="P844" s="116">
        <v>70596.800000000003</v>
      </c>
      <c r="Q844" s="116">
        <v>15458.3</v>
      </c>
      <c r="R844" s="116">
        <f>Q844*29.8/70.2</f>
        <v>6562.0703703703693</v>
      </c>
      <c r="S844" s="117">
        <v>0</v>
      </c>
      <c r="T844" s="116"/>
      <c r="U844" s="116"/>
      <c r="V844" s="116"/>
      <c r="W844" s="117">
        <v>0</v>
      </c>
      <c r="X844" s="116"/>
      <c r="Y844" s="116"/>
      <c r="Z844" s="116"/>
      <c r="AA844" s="29">
        <f t="shared" si="203"/>
        <v>0</v>
      </c>
      <c r="AB844" s="48"/>
      <c r="AC844" s="49"/>
      <c r="AD844" s="50"/>
      <c r="AE844" s="49">
        <f>AF844+AG844+AH844</f>
        <v>0</v>
      </c>
      <c r="AF844" s="48"/>
      <c r="AG844" s="49"/>
      <c r="AH844" s="105"/>
      <c r="AI844" s="117"/>
      <c r="AJ844" s="117"/>
      <c r="AM844" s="35"/>
      <c r="AN844" s="35"/>
      <c r="AO844" s="12"/>
      <c r="AQ844" s="9"/>
    </row>
    <row r="845" spans="1:43" ht="19.899999999999999" customHeight="1" outlineLevel="1" x14ac:dyDescent="0.2">
      <c r="A845" s="40"/>
      <c r="B845" s="92" t="s">
        <v>43</v>
      </c>
      <c r="C845" s="116"/>
      <c r="D845" s="116"/>
      <c r="E845" s="116"/>
      <c r="F845" s="116"/>
      <c r="G845" s="117">
        <f t="shared" si="202"/>
        <v>0</v>
      </c>
      <c r="H845" s="116"/>
      <c r="I845" s="116"/>
      <c r="J845" s="116"/>
      <c r="K845" s="117"/>
      <c r="L845" s="116"/>
      <c r="M845" s="116"/>
      <c r="N845" s="116"/>
      <c r="O845" s="117">
        <f>P845+Q845+R845</f>
        <v>0</v>
      </c>
      <c r="P845" s="116"/>
      <c r="Q845" s="116"/>
      <c r="R845" s="116"/>
      <c r="S845" s="117">
        <v>0</v>
      </c>
      <c r="T845" s="116"/>
      <c r="U845" s="116"/>
      <c r="V845" s="116"/>
      <c r="W845" s="117">
        <v>0</v>
      </c>
      <c r="X845" s="116"/>
      <c r="Y845" s="116"/>
      <c r="Z845" s="116"/>
      <c r="AA845" s="29">
        <f t="shared" si="203"/>
        <v>0</v>
      </c>
      <c r="AB845" s="48"/>
      <c r="AC845" s="49"/>
      <c r="AD845" s="50"/>
      <c r="AE845" s="49">
        <f>AF845+AG845+AH845</f>
        <v>0</v>
      </c>
      <c r="AF845" s="48"/>
      <c r="AG845" s="49"/>
      <c r="AH845" s="105"/>
      <c r="AI845" s="117"/>
      <c r="AJ845" s="117"/>
      <c r="AM845" s="35"/>
      <c r="AN845" s="35"/>
      <c r="AO845" s="12"/>
      <c r="AQ845" s="9"/>
    </row>
    <row r="846" spans="1:43" ht="19.899999999999999" customHeight="1" outlineLevel="1" x14ac:dyDescent="0.2">
      <c r="A846" s="40"/>
      <c r="B846" s="92" t="s">
        <v>44</v>
      </c>
      <c r="C846" s="116"/>
      <c r="D846" s="116"/>
      <c r="E846" s="116"/>
      <c r="F846" s="116"/>
      <c r="G846" s="117">
        <f t="shared" si="202"/>
        <v>0</v>
      </c>
      <c r="H846" s="116"/>
      <c r="I846" s="116"/>
      <c r="J846" s="116"/>
      <c r="K846" s="117"/>
      <c r="L846" s="116"/>
      <c r="M846" s="116"/>
      <c r="N846" s="116"/>
      <c r="O846" s="117">
        <f>P846+Q846+R846</f>
        <v>0</v>
      </c>
      <c r="P846" s="116"/>
      <c r="Q846" s="116"/>
      <c r="R846" s="116"/>
      <c r="S846" s="117">
        <f>T846+U846+V846</f>
        <v>0</v>
      </c>
      <c r="T846" s="116"/>
      <c r="U846" s="116"/>
      <c r="V846" s="116"/>
      <c r="W846" s="117">
        <f>X846+Y846+Z846</f>
        <v>0</v>
      </c>
      <c r="X846" s="116"/>
      <c r="Y846" s="116"/>
      <c r="Z846" s="116"/>
      <c r="AA846" s="29">
        <f t="shared" si="203"/>
        <v>0</v>
      </c>
      <c r="AB846" s="48"/>
      <c r="AC846" s="49"/>
      <c r="AD846" s="50"/>
      <c r="AE846" s="49">
        <f>AF846+AG846+AH846</f>
        <v>0</v>
      </c>
      <c r="AF846" s="48"/>
      <c r="AG846" s="49"/>
      <c r="AH846" s="105"/>
      <c r="AI846" s="117"/>
      <c r="AJ846" s="117"/>
      <c r="AM846" s="35"/>
      <c r="AN846" s="35"/>
      <c r="AO846" s="12"/>
      <c r="AQ846" s="9"/>
    </row>
    <row r="847" spans="1:43" ht="51" customHeight="1" outlineLevel="1" x14ac:dyDescent="0.2">
      <c r="A847" s="40">
        <v>153</v>
      </c>
      <c r="B847" s="92" t="s">
        <v>239</v>
      </c>
      <c r="C847" s="113">
        <f>C848+C849+C850+C851</f>
        <v>240000</v>
      </c>
      <c r="D847" s="113">
        <f t="shared" ref="D847:AH847" si="204">D848+D849+D850+D851</f>
        <v>0</v>
      </c>
      <c r="E847" s="113">
        <f t="shared" si="204"/>
        <v>0</v>
      </c>
      <c r="F847" s="113">
        <f t="shared" si="204"/>
        <v>0</v>
      </c>
      <c r="G847" s="113">
        <f t="shared" si="204"/>
        <v>0</v>
      </c>
      <c r="H847" s="113">
        <f t="shared" si="204"/>
        <v>0</v>
      </c>
      <c r="I847" s="113">
        <f t="shared" si="204"/>
        <v>0</v>
      </c>
      <c r="J847" s="113">
        <f t="shared" si="204"/>
        <v>0</v>
      </c>
      <c r="K847" s="113">
        <f t="shared" si="204"/>
        <v>0</v>
      </c>
      <c r="L847" s="113">
        <f t="shared" si="204"/>
        <v>0</v>
      </c>
      <c r="M847" s="113">
        <f t="shared" si="204"/>
        <v>0</v>
      </c>
      <c r="N847" s="113">
        <f t="shared" si="204"/>
        <v>0</v>
      </c>
      <c r="O847" s="113">
        <f t="shared" si="204"/>
        <v>80103.352706552716</v>
      </c>
      <c r="P847" s="114">
        <f t="shared" si="204"/>
        <v>60596.800000000003</v>
      </c>
      <c r="Q847" s="114">
        <f t="shared" si="204"/>
        <v>13693.6</v>
      </c>
      <c r="R847" s="114">
        <f t="shared" si="204"/>
        <v>5812.9527065527063</v>
      </c>
      <c r="S847" s="113">
        <f t="shared" si="204"/>
        <v>0</v>
      </c>
      <c r="T847" s="113">
        <f t="shared" si="204"/>
        <v>0</v>
      </c>
      <c r="U847" s="113">
        <f t="shared" si="204"/>
        <v>0</v>
      </c>
      <c r="V847" s="113">
        <f t="shared" si="204"/>
        <v>0</v>
      </c>
      <c r="W847" s="113">
        <f t="shared" si="204"/>
        <v>0</v>
      </c>
      <c r="X847" s="113">
        <f t="shared" si="204"/>
        <v>0</v>
      </c>
      <c r="Y847" s="113">
        <f t="shared" si="204"/>
        <v>0</v>
      </c>
      <c r="Z847" s="113">
        <f t="shared" si="204"/>
        <v>0</v>
      </c>
      <c r="AA847" s="42">
        <f t="shared" si="204"/>
        <v>0</v>
      </c>
      <c r="AB847" s="42">
        <f t="shared" si="204"/>
        <v>0</v>
      </c>
      <c r="AC847" s="42">
        <f t="shared" si="204"/>
        <v>0</v>
      </c>
      <c r="AD847" s="42">
        <f t="shared" si="204"/>
        <v>0</v>
      </c>
      <c r="AE847" s="42">
        <f t="shared" si="204"/>
        <v>0</v>
      </c>
      <c r="AF847" s="42">
        <f t="shared" si="204"/>
        <v>0</v>
      </c>
      <c r="AG847" s="42">
        <f t="shared" si="204"/>
        <v>0</v>
      </c>
      <c r="AH847" s="113">
        <f t="shared" si="204"/>
        <v>0</v>
      </c>
      <c r="AI847" s="115"/>
      <c r="AJ847" s="115"/>
      <c r="AM847" s="35">
        <f t="shared" si="196"/>
        <v>0</v>
      </c>
      <c r="AN847" s="35">
        <f t="shared" si="197"/>
        <v>0</v>
      </c>
      <c r="AO847" s="12"/>
      <c r="AQ847" s="9"/>
    </row>
    <row r="848" spans="1:43" ht="19.899999999999999" customHeight="1" outlineLevel="1" x14ac:dyDescent="0.2">
      <c r="A848" s="40"/>
      <c r="B848" s="92" t="s">
        <v>41</v>
      </c>
      <c r="C848" s="116"/>
      <c r="D848" s="116">
        <f>C848</f>
        <v>0</v>
      </c>
      <c r="E848" s="116"/>
      <c r="F848" s="116"/>
      <c r="G848" s="117">
        <f t="shared" ref="G848:G851" si="205">H848+I848+J848</f>
        <v>0</v>
      </c>
      <c r="H848" s="116"/>
      <c r="I848" s="116"/>
      <c r="J848" s="116"/>
      <c r="K848" s="117"/>
      <c r="L848" s="116"/>
      <c r="M848" s="116"/>
      <c r="N848" s="116"/>
      <c r="O848" s="117">
        <f>P848+Q848+R848</f>
        <v>0</v>
      </c>
      <c r="P848" s="116"/>
      <c r="Q848" s="116"/>
      <c r="R848" s="116"/>
      <c r="S848" s="117">
        <v>0</v>
      </c>
      <c r="T848" s="116"/>
      <c r="U848" s="116"/>
      <c r="V848" s="116"/>
      <c r="W848" s="117">
        <v>0</v>
      </c>
      <c r="X848" s="116"/>
      <c r="Y848" s="116"/>
      <c r="Z848" s="116"/>
      <c r="AA848" s="29">
        <f t="shared" ref="AA848:AA851" si="206">AB848+AC848+AD848</f>
        <v>0</v>
      </c>
      <c r="AB848" s="48"/>
      <c r="AC848" s="49"/>
      <c r="AD848" s="50"/>
      <c r="AE848" s="49">
        <f>AF848+AG848+AH848</f>
        <v>0</v>
      </c>
      <c r="AF848" s="48"/>
      <c r="AG848" s="49"/>
      <c r="AH848" s="105"/>
      <c r="AI848" s="117"/>
      <c r="AJ848" s="117"/>
      <c r="AM848" s="35"/>
      <c r="AN848" s="35"/>
      <c r="AO848" s="12"/>
      <c r="AQ848" s="9"/>
    </row>
    <row r="849" spans="1:43" ht="19.899999999999999" customHeight="1" outlineLevel="1" x14ac:dyDescent="0.2">
      <c r="A849" s="40"/>
      <c r="B849" s="92" t="s">
        <v>42</v>
      </c>
      <c r="C849" s="116">
        <v>240000</v>
      </c>
      <c r="D849" s="116"/>
      <c r="E849" s="116"/>
      <c r="F849" s="116"/>
      <c r="G849" s="117">
        <f t="shared" si="205"/>
        <v>0</v>
      </c>
      <c r="H849" s="116"/>
      <c r="I849" s="116"/>
      <c r="J849" s="116"/>
      <c r="K849" s="117"/>
      <c r="L849" s="116"/>
      <c r="M849" s="116"/>
      <c r="N849" s="116"/>
      <c r="O849" s="117">
        <f>P849+Q849+R849</f>
        <v>80103.352706552716</v>
      </c>
      <c r="P849" s="116">
        <v>60596.800000000003</v>
      </c>
      <c r="Q849" s="116">
        <v>13693.6</v>
      </c>
      <c r="R849" s="116">
        <f>Q849*29.8/70.2</f>
        <v>5812.9527065527063</v>
      </c>
      <c r="S849" s="117">
        <v>0</v>
      </c>
      <c r="T849" s="116"/>
      <c r="U849" s="116"/>
      <c r="V849" s="116"/>
      <c r="W849" s="117">
        <v>0</v>
      </c>
      <c r="X849" s="116"/>
      <c r="Y849" s="116"/>
      <c r="Z849" s="116"/>
      <c r="AA849" s="29">
        <f t="shared" si="206"/>
        <v>0</v>
      </c>
      <c r="AB849" s="48"/>
      <c r="AC849" s="49"/>
      <c r="AD849" s="50"/>
      <c r="AE849" s="49">
        <f>AF849+AG849+AH849</f>
        <v>0</v>
      </c>
      <c r="AF849" s="48"/>
      <c r="AG849" s="49"/>
      <c r="AH849" s="105"/>
      <c r="AI849" s="117"/>
      <c r="AJ849" s="117"/>
      <c r="AM849" s="35"/>
      <c r="AN849" s="35"/>
      <c r="AO849" s="12"/>
      <c r="AQ849" s="9"/>
    </row>
    <row r="850" spans="1:43" ht="19.899999999999999" customHeight="1" outlineLevel="1" x14ac:dyDescent="0.2">
      <c r="A850" s="40"/>
      <c r="B850" s="92" t="s">
        <v>43</v>
      </c>
      <c r="C850" s="116"/>
      <c r="D850" s="116"/>
      <c r="E850" s="116"/>
      <c r="F850" s="116"/>
      <c r="G850" s="117">
        <f t="shared" si="205"/>
        <v>0</v>
      </c>
      <c r="H850" s="116"/>
      <c r="I850" s="116"/>
      <c r="J850" s="116"/>
      <c r="K850" s="117"/>
      <c r="L850" s="116"/>
      <c r="M850" s="116"/>
      <c r="N850" s="116"/>
      <c r="O850" s="117">
        <f>P850+Q850+R850</f>
        <v>0</v>
      </c>
      <c r="P850" s="116"/>
      <c r="Q850" s="116"/>
      <c r="R850" s="116"/>
      <c r="S850" s="117">
        <v>0</v>
      </c>
      <c r="T850" s="116"/>
      <c r="U850" s="116"/>
      <c r="V850" s="116"/>
      <c r="W850" s="117">
        <v>0</v>
      </c>
      <c r="X850" s="116"/>
      <c r="Y850" s="116"/>
      <c r="Z850" s="116"/>
      <c r="AA850" s="29">
        <f t="shared" si="206"/>
        <v>0</v>
      </c>
      <c r="AB850" s="48"/>
      <c r="AC850" s="49"/>
      <c r="AD850" s="50"/>
      <c r="AE850" s="49">
        <f>AF850+AG850+AH850</f>
        <v>0</v>
      </c>
      <c r="AF850" s="48"/>
      <c r="AG850" s="49"/>
      <c r="AH850" s="105"/>
      <c r="AI850" s="117"/>
      <c r="AJ850" s="117"/>
      <c r="AM850" s="35"/>
      <c r="AN850" s="35"/>
      <c r="AO850" s="12"/>
      <c r="AQ850" s="9"/>
    </row>
    <row r="851" spans="1:43" ht="19.899999999999999" customHeight="1" outlineLevel="1" x14ac:dyDescent="0.2">
      <c r="A851" s="40"/>
      <c r="B851" s="92" t="s">
        <v>44</v>
      </c>
      <c r="C851" s="116"/>
      <c r="D851" s="116"/>
      <c r="E851" s="116"/>
      <c r="F851" s="116"/>
      <c r="G851" s="117">
        <f t="shared" si="205"/>
        <v>0</v>
      </c>
      <c r="H851" s="116"/>
      <c r="I851" s="116"/>
      <c r="J851" s="116"/>
      <c r="K851" s="117"/>
      <c r="L851" s="116"/>
      <c r="M851" s="116"/>
      <c r="N851" s="116"/>
      <c r="O851" s="117">
        <f>P851+Q851+R851</f>
        <v>0</v>
      </c>
      <c r="P851" s="116"/>
      <c r="Q851" s="116"/>
      <c r="R851" s="116"/>
      <c r="S851" s="117">
        <f>T851+U851+V851</f>
        <v>0</v>
      </c>
      <c r="T851" s="116"/>
      <c r="U851" s="116"/>
      <c r="V851" s="116"/>
      <c r="W851" s="117">
        <f>X851+Y851+Z851</f>
        <v>0</v>
      </c>
      <c r="X851" s="116"/>
      <c r="Y851" s="116"/>
      <c r="Z851" s="116"/>
      <c r="AA851" s="29">
        <f t="shared" si="206"/>
        <v>0</v>
      </c>
      <c r="AB851" s="48"/>
      <c r="AC851" s="49"/>
      <c r="AD851" s="50"/>
      <c r="AE851" s="49">
        <f>AF851+AG851+AH851</f>
        <v>0</v>
      </c>
      <c r="AF851" s="48"/>
      <c r="AG851" s="49"/>
      <c r="AH851" s="105"/>
      <c r="AI851" s="117"/>
      <c r="AJ851" s="117"/>
      <c r="AM851" s="35"/>
      <c r="AN851" s="35"/>
      <c r="AO851" s="12"/>
      <c r="AQ851" s="9"/>
    </row>
    <row r="852" spans="1:43" ht="54" customHeight="1" outlineLevel="1" x14ac:dyDescent="0.2">
      <c r="A852" s="40">
        <v>154</v>
      </c>
      <c r="B852" s="92" t="s">
        <v>240</v>
      </c>
      <c r="C852" s="113">
        <f>C853+C854+C855+C856</f>
        <v>240000</v>
      </c>
      <c r="D852" s="113">
        <f t="shared" ref="D852:AH852" si="207">D853+D854+D855+D856</f>
        <v>0</v>
      </c>
      <c r="E852" s="113">
        <f t="shared" si="207"/>
        <v>0</v>
      </c>
      <c r="F852" s="113">
        <f t="shared" si="207"/>
        <v>0</v>
      </c>
      <c r="G852" s="113">
        <f t="shared" si="207"/>
        <v>0</v>
      </c>
      <c r="H852" s="113">
        <f t="shared" si="207"/>
        <v>0</v>
      </c>
      <c r="I852" s="113">
        <f t="shared" si="207"/>
        <v>0</v>
      </c>
      <c r="J852" s="113">
        <f t="shared" si="207"/>
        <v>0</v>
      </c>
      <c r="K852" s="113">
        <f t="shared" si="207"/>
        <v>0</v>
      </c>
      <c r="L852" s="113">
        <f t="shared" si="207"/>
        <v>0</v>
      </c>
      <c r="M852" s="113">
        <f t="shared" si="207"/>
        <v>0</v>
      </c>
      <c r="N852" s="113">
        <f t="shared" si="207"/>
        <v>0</v>
      </c>
      <c r="O852" s="113">
        <f t="shared" si="207"/>
        <v>80103.352706552716</v>
      </c>
      <c r="P852" s="114">
        <f t="shared" si="207"/>
        <v>60596.800000000003</v>
      </c>
      <c r="Q852" s="114">
        <f t="shared" si="207"/>
        <v>13693.6</v>
      </c>
      <c r="R852" s="114">
        <f t="shared" si="207"/>
        <v>5812.9527065527063</v>
      </c>
      <c r="S852" s="113">
        <f t="shared" si="207"/>
        <v>0</v>
      </c>
      <c r="T852" s="113">
        <f t="shared" si="207"/>
        <v>0</v>
      </c>
      <c r="U852" s="113">
        <f t="shared" si="207"/>
        <v>0</v>
      </c>
      <c r="V852" s="113">
        <f t="shared" si="207"/>
        <v>0</v>
      </c>
      <c r="W852" s="113">
        <f t="shared" si="207"/>
        <v>0</v>
      </c>
      <c r="X852" s="113">
        <f t="shared" si="207"/>
        <v>0</v>
      </c>
      <c r="Y852" s="113">
        <f t="shared" si="207"/>
        <v>0</v>
      </c>
      <c r="Z852" s="113">
        <f t="shared" si="207"/>
        <v>0</v>
      </c>
      <c r="AA852" s="42">
        <f t="shared" si="207"/>
        <v>0</v>
      </c>
      <c r="AB852" s="42">
        <f t="shared" si="207"/>
        <v>0</v>
      </c>
      <c r="AC852" s="42">
        <f t="shared" si="207"/>
        <v>0</v>
      </c>
      <c r="AD852" s="42">
        <f t="shared" si="207"/>
        <v>0</v>
      </c>
      <c r="AE852" s="42">
        <f t="shared" si="207"/>
        <v>0</v>
      </c>
      <c r="AF852" s="42">
        <f t="shared" si="207"/>
        <v>0</v>
      </c>
      <c r="AG852" s="42">
        <f t="shared" si="207"/>
        <v>0</v>
      </c>
      <c r="AH852" s="113">
        <f t="shared" si="207"/>
        <v>0</v>
      </c>
      <c r="AI852" s="115"/>
      <c r="AJ852" s="115"/>
      <c r="AM852" s="35">
        <f t="shared" si="196"/>
        <v>0</v>
      </c>
      <c r="AN852" s="35">
        <f t="shared" si="197"/>
        <v>0</v>
      </c>
      <c r="AO852" s="12"/>
      <c r="AQ852" s="9"/>
    </row>
    <row r="853" spans="1:43" ht="19.899999999999999" customHeight="1" outlineLevel="1" x14ac:dyDescent="0.2">
      <c r="A853" s="40"/>
      <c r="B853" s="92" t="s">
        <v>41</v>
      </c>
      <c r="C853" s="116"/>
      <c r="D853" s="116">
        <f>C853</f>
        <v>0</v>
      </c>
      <c r="E853" s="116"/>
      <c r="F853" s="116"/>
      <c r="G853" s="117">
        <f t="shared" ref="G853:G856" si="208">H853+I853+J853</f>
        <v>0</v>
      </c>
      <c r="H853" s="116"/>
      <c r="I853" s="116"/>
      <c r="J853" s="116"/>
      <c r="K853" s="117"/>
      <c r="L853" s="116"/>
      <c r="M853" s="116"/>
      <c r="N853" s="116"/>
      <c r="O853" s="117">
        <f>P853+Q853+R853</f>
        <v>0</v>
      </c>
      <c r="P853" s="116"/>
      <c r="Q853" s="116"/>
      <c r="R853" s="116"/>
      <c r="S853" s="117">
        <v>0</v>
      </c>
      <c r="T853" s="116"/>
      <c r="U853" s="116"/>
      <c r="V853" s="116"/>
      <c r="W853" s="117">
        <v>0</v>
      </c>
      <c r="X853" s="116"/>
      <c r="Y853" s="116"/>
      <c r="Z853" s="116"/>
      <c r="AA853" s="29">
        <f t="shared" ref="AA853:AA856" si="209">AB853+AC853+AD853</f>
        <v>0</v>
      </c>
      <c r="AB853" s="48"/>
      <c r="AC853" s="49"/>
      <c r="AD853" s="50"/>
      <c r="AE853" s="49">
        <f>AF853+AG853+AH853</f>
        <v>0</v>
      </c>
      <c r="AF853" s="48"/>
      <c r="AG853" s="49"/>
      <c r="AH853" s="105"/>
      <c r="AI853" s="117"/>
      <c r="AJ853" s="117"/>
      <c r="AM853" s="35"/>
      <c r="AN853" s="35"/>
      <c r="AO853" s="12"/>
      <c r="AQ853" s="9"/>
    </row>
    <row r="854" spans="1:43" ht="19.899999999999999" customHeight="1" outlineLevel="1" x14ac:dyDescent="0.2">
      <c r="A854" s="40"/>
      <c r="B854" s="92" t="s">
        <v>42</v>
      </c>
      <c r="C854" s="116">
        <v>240000</v>
      </c>
      <c r="D854" s="116"/>
      <c r="E854" s="116"/>
      <c r="F854" s="116"/>
      <c r="G854" s="117">
        <f t="shared" si="208"/>
        <v>0</v>
      </c>
      <c r="H854" s="116"/>
      <c r="I854" s="116"/>
      <c r="J854" s="116"/>
      <c r="K854" s="117"/>
      <c r="L854" s="116"/>
      <c r="M854" s="116"/>
      <c r="N854" s="116"/>
      <c r="O854" s="117">
        <f>P854+Q854+R854</f>
        <v>80103.352706552716</v>
      </c>
      <c r="P854" s="116">
        <v>60596.800000000003</v>
      </c>
      <c r="Q854" s="116">
        <v>13693.6</v>
      </c>
      <c r="R854" s="116">
        <f>Q854*29.8/70.2</f>
        <v>5812.9527065527063</v>
      </c>
      <c r="S854" s="117">
        <v>0</v>
      </c>
      <c r="T854" s="116"/>
      <c r="U854" s="116"/>
      <c r="V854" s="116"/>
      <c r="W854" s="117">
        <v>0</v>
      </c>
      <c r="X854" s="116"/>
      <c r="Y854" s="116"/>
      <c r="Z854" s="116"/>
      <c r="AA854" s="29">
        <f t="shared" si="209"/>
        <v>0</v>
      </c>
      <c r="AB854" s="48"/>
      <c r="AC854" s="49"/>
      <c r="AD854" s="50"/>
      <c r="AE854" s="49">
        <f>AF854+AG854+AH854</f>
        <v>0</v>
      </c>
      <c r="AF854" s="48"/>
      <c r="AG854" s="49"/>
      <c r="AH854" s="105"/>
      <c r="AI854" s="117"/>
      <c r="AJ854" s="117"/>
      <c r="AM854" s="35"/>
      <c r="AN854" s="35"/>
      <c r="AO854" s="12"/>
      <c r="AQ854" s="9"/>
    </row>
    <row r="855" spans="1:43" ht="19.899999999999999" customHeight="1" outlineLevel="1" x14ac:dyDescent="0.2">
      <c r="A855" s="40"/>
      <c r="B855" s="92" t="s">
        <v>43</v>
      </c>
      <c r="C855" s="116"/>
      <c r="D855" s="116"/>
      <c r="E855" s="116"/>
      <c r="F855" s="116"/>
      <c r="G855" s="117">
        <f t="shared" si="208"/>
        <v>0</v>
      </c>
      <c r="H855" s="116"/>
      <c r="I855" s="116"/>
      <c r="J855" s="116"/>
      <c r="K855" s="117"/>
      <c r="L855" s="116"/>
      <c r="M855" s="116"/>
      <c r="N855" s="116"/>
      <c r="O855" s="117">
        <f>P855+Q855+R855</f>
        <v>0</v>
      </c>
      <c r="P855" s="116"/>
      <c r="Q855" s="116"/>
      <c r="R855" s="116"/>
      <c r="S855" s="117">
        <v>0</v>
      </c>
      <c r="T855" s="116"/>
      <c r="U855" s="116"/>
      <c r="V855" s="116"/>
      <c r="W855" s="117">
        <v>0</v>
      </c>
      <c r="X855" s="116"/>
      <c r="Y855" s="116"/>
      <c r="Z855" s="116"/>
      <c r="AA855" s="29">
        <f t="shared" si="209"/>
        <v>0</v>
      </c>
      <c r="AB855" s="48"/>
      <c r="AC855" s="49"/>
      <c r="AD855" s="50"/>
      <c r="AE855" s="49">
        <f>AF855+AG855+AH855</f>
        <v>0</v>
      </c>
      <c r="AF855" s="48"/>
      <c r="AG855" s="49"/>
      <c r="AH855" s="105"/>
      <c r="AI855" s="117"/>
      <c r="AJ855" s="117"/>
      <c r="AM855" s="35"/>
      <c r="AN855" s="35"/>
      <c r="AO855" s="12"/>
      <c r="AQ855" s="9"/>
    </row>
    <row r="856" spans="1:43" ht="19.899999999999999" customHeight="1" outlineLevel="1" x14ac:dyDescent="0.2">
      <c r="A856" s="40"/>
      <c r="B856" s="92" t="s">
        <v>44</v>
      </c>
      <c r="C856" s="116"/>
      <c r="D856" s="116"/>
      <c r="E856" s="116"/>
      <c r="F856" s="116"/>
      <c r="G856" s="117">
        <f t="shared" si="208"/>
        <v>0</v>
      </c>
      <c r="H856" s="116"/>
      <c r="I856" s="116"/>
      <c r="J856" s="116"/>
      <c r="K856" s="117"/>
      <c r="L856" s="116"/>
      <c r="M856" s="116"/>
      <c r="N856" s="116"/>
      <c r="O856" s="117">
        <f>P856+Q856+R856</f>
        <v>0</v>
      </c>
      <c r="P856" s="116"/>
      <c r="Q856" s="116"/>
      <c r="R856" s="116"/>
      <c r="S856" s="117">
        <f>T856+U856+V856</f>
        <v>0</v>
      </c>
      <c r="T856" s="116"/>
      <c r="U856" s="116"/>
      <c r="V856" s="116"/>
      <c r="W856" s="117">
        <f>X856+Y856+Z856</f>
        <v>0</v>
      </c>
      <c r="X856" s="116"/>
      <c r="Y856" s="116"/>
      <c r="Z856" s="116"/>
      <c r="AA856" s="29">
        <f t="shared" si="209"/>
        <v>0</v>
      </c>
      <c r="AB856" s="48"/>
      <c r="AC856" s="49"/>
      <c r="AD856" s="50"/>
      <c r="AE856" s="49">
        <f>AF856+AG856+AH856</f>
        <v>0</v>
      </c>
      <c r="AF856" s="48"/>
      <c r="AG856" s="49"/>
      <c r="AH856" s="105"/>
      <c r="AI856" s="117"/>
      <c r="AJ856" s="117"/>
      <c r="AM856" s="35"/>
      <c r="AN856" s="35"/>
      <c r="AO856" s="12"/>
      <c r="AQ856" s="9"/>
    </row>
    <row r="857" spans="1:43" ht="53.45" customHeight="1" outlineLevel="1" x14ac:dyDescent="0.2">
      <c r="A857" s="40">
        <v>155</v>
      </c>
      <c r="B857" s="92" t="s">
        <v>241</v>
      </c>
      <c r="C857" s="113">
        <f>C858+C859+C860+C861</f>
        <v>200000</v>
      </c>
      <c r="D857" s="113">
        <f t="shared" ref="D857:AH857" si="210">D858+D859+D860+D861</f>
        <v>0</v>
      </c>
      <c r="E857" s="113">
        <f t="shared" si="210"/>
        <v>0</v>
      </c>
      <c r="F857" s="113">
        <f t="shared" si="210"/>
        <v>0</v>
      </c>
      <c r="G857" s="113">
        <f t="shared" si="210"/>
        <v>0</v>
      </c>
      <c r="H857" s="113">
        <f t="shared" si="210"/>
        <v>0</v>
      </c>
      <c r="I857" s="113">
        <f t="shared" si="210"/>
        <v>0</v>
      </c>
      <c r="J857" s="113">
        <f t="shared" si="210"/>
        <v>0</v>
      </c>
      <c r="K857" s="113">
        <f t="shared" si="210"/>
        <v>0</v>
      </c>
      <c r="L857" s="113">
        <f t="shared" si="210"/>
        <v>0</v>
      </c>
      <c r="M857" s="113">
        <f t="shared" si="210"/>
        <v>0</v>
      </c>
      <c r="N857" s="113">
        <f t="shared" si="210"/>
        <v>0</v>
      </c>
      <c r="O857" s="113">
        <f t="shared" si="210"/>
        <v>80103.352706552716</v>
      </c>
      <c r="P857" s="114">
        <f t="shared" si="210"/>
        <v>60596.800000000003</v>
      </c>
      <c r="Q857" s="114">
        <f t="shared" si="210"/>
        <v>13693.6</v>
      </c>
      <c r="R857" s="114">
        <f t="shared" si="210"/>
        <v>5812.9527065527063</v>
      </c>
      <c r="S857" s="113">
        <f t="shared" si="210"/>
        <v>0</v>
      </c>
      <c r="T857" s="113">
        <f t="shared" si="210"/>
        <v>0</v>
      </c>
      <c r="U857" s="113">
        <f t="shared" si="210"/>
        <v>0</v>
      </c>
      <c r="V857" s="113">
        <f t="shared" si="210"/>
        <v>0</v>
      </c>
      <c r="W857" s="113">
        <f t="shared" si="210"/>
        <v>0</v>
      </c>
      <c r="X857" s="113">
        <f t="shared" si="210"/>
        <v>0</v>
      </c>
      <c r="Y857" s="113">
        <f t="shared" si="210"/>
        <v>0</v>
      </c>
      <c r="Z857" s="113">
        <f t="shared" si="210"/>
        <v>0</v>
      </c>
      <c r="AA857" s="42">
        <f t="shared" si="210"/>
        <v>0</v>
      </c>
      <c r="AB857" s="42">
        <f t="shared" si="210"/>
        <v>0</v>
      </c>
      <c r="AC857" s="42">
        <f t="shared" si="210"/>
        <v>0</v>
      </c>
      <c r="AD857" s="42">
        <f t="shared" si="210"/>
        <v>0</v>
      </c>
      <c r="AE857" s="42">
        <f t="shared" si="210"/>
        <v>0</v>
      </c>
      <c r="AF857" s="42">
        <f t="shared" si="210"/>
        <v>0</v>
      </c>
      <c r="AG857" s="42">
        <f t="shared" si="210"/>
        <v>0</v>
      </c>
      <c r="AH857" s="113">
        <f t="shared" si="210"/>
        <v>0</v>
      </c>
      <c r="AI857" s="115"/>
      <c r="AJ857" s="115"/>
      <c r="AM857" s="35">
        <f t="shared" si="196"/>
        <v>0</v>
      </c>
      <c r="AN857" s="35">
        <f t="shared" si="197"/>
        <v>0</v>
      </c>
      <c r="AO857" s="12"/>
      <c r="AQ857" s="9"/>
    </row>
    <row r="858" spans="1:43" ht="19.899999999999999" customHeight="1" outlineLevel="1" x14ac:dyDescent="0.2">
      <c r="A858" s="40"/>
      <c r="B858" s="92" t="s">
        <v>41</v>
      </c>
      <c r="C858" s="116"/>
      <c r="D858" s="116">
        <f>C858</f>
        <v>0</v>
      </c>
      <c r="E858" s="116"/>
      <c r="F858" s="116"/>
      <c r="G858" s="117">
        <f t="shared" ref="G858:G861" si="211">H858+I858+J858</f>
        <v>0</v>
      </c>
      <c r="H858" s="116"/>
      <c r="I858" s="116"/>
      <c r="J858" s="116"/>
      <c r="K858" s="117"/>
      <c r="L858" s="116"/>
      <c r="M858" s="116"/>
      <c r="N858" s="116"/>
      <c r="O858" s="117">
        <f>P858+Q858+R858</f>
        <v>0</v>
      </c>
      <c r="P858" s="116"/>
      <c r="Q858" s="116"/>
      <c r="R858" s="116"/>
      <c r="S858" s="117">
        <v>0</v>
      </c>
      <c r="T858" s="116"/>
      <c r="U858" s="116"/>
      <c r="V858" s="116"/>
      <c r="W858" s="117">
        <v>0</v>
      </c>
      <c r="X858" s="116"/>
      <c r="Y858" s="116"/>
      <c r="Z858" s="116"/>
      <c r="AA858" s="29">
        <f t="shared" ref="AA858:AA861" si="212">AB858+AC858+AD858</f>
        <v>0</v>
      </c>
      <c r="AB858" s="48"/>
      <c r="AC858" s="49"/>
      <c r="AD858" s="50"/>
      <c r="AE858" s="49">
        <f>AF858+AG858+AH858</f>
        <v>0</v>
      </c>
      <c r="AF858" s="48"/>
      <c r="AG858" s="49"/>
      <c r="AH858" s="105"/>
      <c r="AI858" s="117"/>
      <c r="AJ858" s="117"/>
      <c r="AM858" s="35"/>
      <c r="AN858" s="35"/>
      <c r="AO858" s="12"/>
      <c r="AQ858" s="9"/>
    </row>
    <row r="859" spans="1:43" ht="19.899999999999999" customHeight="1" outlineLevel="1" x14ac:dyDescent="0.2">
      <c r="A859" s="40"/>
      <c r="B859" s="92" t="s">
        <v>42</v>
      </c>
      <c r="C859" s="116">
        <v>200000</v>
      </c>
      <c r="D859" s="116"/>
      <c r="E859" s="116"/>
      <c r="F859" s="116"/>
      <c r="G859" s="117">
        <f t="shared" si="211"/>
        <v>0</v>
      </c>
      <c r="H859" s="116"/>
      <c r="I859" s="116"/>
      <c r="J859" s="116"/>
      <c r="K859" s="117"/>
      <c r="L859" s="116"/>
      <c r="M859" s="116"/>
      <c r="N859" s="116"/>
      <c r="O859" s="117">
        <f>P859+Q859+R859</f>
        <v>80103.352706552716</v>
      </c>
      <c r="P859" s="116">
        <v>60596.800000000003</v>
      </c>
      <c r="Q859" s="116">
        <v>13693.6</v>
      </c>
      <c r="R859" s="116">
        <f>Q859*29.8/70.2</f>
        <v>5812.9527065527063</v>
      </c>
      <c r="S859" s="117">
        <v>0</v>
      </c>
      <c r="T859" s="116"/>
      <c r="U859" s="116"/>
      <c r="V859" s="116"/>
      <c r="W859" s="117">
        <v>0</v>
      </c>
      <c r="X859" s="116"/>
      <c r="Y859" s="116"/>
      <c r="Z859" s="116"/>
      <c r="AA859" s="29">
        <f t="shared" si="212"/>
        <v>0</v>
      </c>
      <c r="AB859" s="48"/>
      <c r="AC859" s="49"/>
      <c r="AD859" s="50"/>
      <c r="AE859" s="49">
        <f>AF859+AG859+AH859</f>
        <v>0</v>
      </c>
      <c r="AF859" s="48"/>
      <c r="AG859" s="49"/>
      <c r="AH859" s="105"/>
      <c r="AI859" s="117"/>
      <c r="AJ859" s="117"/>
      <c r="AM859" s="35"/>
      <c r="AN859" s="35"/>
      <c r="AO859" s="12"/>
      <c r="AQ859" s="9"/>
    </row>
    <row r="860" spans="1:43" ht="19.899999999999999" customHeight="1" outlineLevel="1" x14ac:dyDescent="0.2">
      <c r="A860" s="40"/>
      <c r="B860" s="92" t="s">
        <v>43</v>
      </c>
      <c r="C860" s="116"/>
      <c r="D860" s="116"/>
      <c r="E860" s="116"/>
      <c r="F860" s="116"/>
      <c r="G860" s="117">
        <f t="shared" si="211"/>
        <v>0</v>
      </c>
      <c r="H860" s="116"/>
      <c r="I860" s="116"/>
      <c r="J860" s="116"/>
      <c r="K860" s="117"/>
      <c r="L860" s="116"/>
      <c r="M860" s="116"/>
      <c r="N860" s="116"/>
      <c r="O860" s="117">
        <f>P860+Q860+R860</f>
        <v>0</v>
      </c>
      <c r="P860" s="116"/>
      <c r="Q860" s="116"/>
      <c r="R860" s="116"/>
      <c r="S860" s="117">
        <v>0</v>
      </c>
      <c r="T860" s="116"/>
      <c r="U860" s="116"/>
      <c r="V860" s="116"/>
      <c r="W860" s="117">
        <v>0</v>
      </c>
      <c r="X860" s="116"/>
      <c r="Y860" s="116"/>
      <c r="Z860" s="116"/>
      <c r="AA860" s="29">
        <f t="shared" si="212"/>
        <v>0</v>
      </c>
      <c r="AB860" s="48"/>
      <c r="AC860" s="49"/>
      <c r="AD860" s="50"/>
      <c r="AE860" s="49">
        <f>AF860+AG860+AH860</f>
        <v>0</v>
      </c>
      <c r="AF860" s="48"/>
      <c r="AG860" s="49"/>
      <c r="AH860" s="105"/>
      <c r="AI860" s="117"/>
      <c r="AJ860" s="117"/>
      <c r="AM860" s="35"/>
      <c r="AN860" s="35"/>
      <c r="AO860" s="12"/>
      <c r="AQ860" s="9"/>
    </row>
    <row r="861" spans="1:43" ht="19.899999999999999" customHeight="1" outlineLevel="1" x14ac:dyDescent="0.2">
      <c r="A861" s="40"/>
      <c r="B861" s="92" t="s">
        <v>44</v>
      </c>
      <c r="C861" s="116"/>
      <c r="D861" s="116"/>
      <c r="E861" s="116"/>
      <c r="F861" s="116"/>
      <c r="G861" s="117">
        <f t="shared" si="211"/>
        <v>0</v>
      </c>
      <c r="H861" s="116"/>
      <c r="I861" s="116"/>
      <c r="J861" s="116"/>
      <c r="K861" s="117"/>
      <c r="L861" s="116"/>
      <c r="M861" s="116"/>
      <c r="N861" s="116"/>
      <c r="O861" s="117">
        <f>P861+Q861+R861</f>
        <v>0</v>
      </c>
      <c r="P861" s="116"/>
      <c r="Q861" s="116"/>
      <c r="R861" s="116"/>
      <c r="S861" s="117">
        <f>T861+U861+V861</f>
        <v>0</v>
      </c>
      <c r="T861" s="116"/>
      <c r="U861" s="116"/>
      <c r="V861" s="116"/>
      <c r="W861" s="117">
        <f>X861+Y861+Z861</f>
        <v>0</v>
      </c>
      <c r="X861" s="116"/>
      <c r="Y861" s="116"/>
      <c r="Z861" s="116"/>
      <c r="AA861" s="29">
        <f t="shared" si="212"/>
        <v>0</v>
      </c>
      <c r="AB861" s="48"/>
      <c r="AC861" s="49"/>
      <c r="AD861" s="50"/>
      <c r="AE861" s="49">
        <f>AF861+AG861+AH861</f>
        <v>0</v>
      </c>
      <c r="AF861" s="48"/>
      <c r="AG861" s="49"/>
      <c r="AH861" s="105"/>
      <c r="AI861" s="117"/>
      <c r="AJ861" s="117"/>
      <c r="AM861" s="35"/>
      <c r="AN861" s="35"/>
      <c r="AO861" s="12"/>
      <c r="AQ861" s="9"/>
    </row>
    <row r="862" spans="1:43" ht="63" customHeight="1" outlineLevel="1" x14ac:dyDescent="0.2">
      <c r="A862" s="40">
        <v>156</v>
      </c>
      <c r="B862" s="92" t="s">
        <v>242</v>
      </c>
      <c r="C862" s="113">
        <f>C863+C864+C865+C866</f>
        <v>130000</v>
      </c>
      <c r="D862" s="113">
        <f t="shared" ref="D862:AH862" si="213">D863+D864+D865+D866</f>
        <v>0</v>
      </c>
      <c r="E862" s="113">
        <f t="shared" si="213"/>
        <v>0</v>
      </c>
      <c r="F862" s="113">
        <f t="shared" si="213"/>
        <v>0</v>
      </c>
      <c r="G862" s="113">
        <f t="shared" si="213"/>
        <v>0</v>
      </c>
      <c r="H862" s="113">
        <f t="shared" si="213"/>
        <v>0</v>
      </c>
      <c r="I862" s="113">
        <f t="shared" si="213"/>
        <v>0</v>
      </c>
      <c r="J862" s="113">
        <f t="shared" si="213"/>
        <v>0</v>
      </c>
      <c r="K862" s="113">
        <f t="shared" si="213"/>
        <v>0</v>
      </c>
      <c r="L862" s="113">
        <f t="shared" si="213"/>
        <v>0</v>
      </c>
      <c r="M862" s="113">
        <f t="shared" si="213"/>
        <v>0</v>
      </c>
      <c r="N862" s="113">
        <f t="shared" si="213"/>
        <v>0</v>
      </c>
      <c r="O862" s="113">
        <f t="shared" si="213"/>
        <v>67910.864957264959</v>
      </c>
      <c r="P862" s="114">
        <f t="shared" si="213"/>
        <v>50853.599999999999</v>
      </c>
      <c r="Q862" s="114">
        <f t="shared" si="213"/>
        <v>11974.2</v>
      </c>
      <c r="R862" s="114">
        <f t="shared" si="213"/>
        <v>5083.0649572649572</v>
      </c>
      <c r="S862" s="113">
        <f t="shared" si="213"/>
        <v>0</v>
      </c>
      <c r="T862" s="113">
        <f t="shared" si="213"/>
        <v>0</v>
      </c>
      <c r="U862" s="113">
        <f t="shared" si="213"/>
        <v>0</v>
      </c>
      <c r="V862" s="113">
        <f t="shared" si="213"/>
        <v>0</v>
      </c>
      <c r="W862" s="113">
        <f t="shared" si="213"/>
        <v>0</v>
      </c>
      <c r="X862" s="113">
        <f t="shared" si="213"/>
        <v>0</v>
      </c>
      <c r="Y862" s="113">
        <f t="shared" si="213"/>
        <v>0</v>
      </c>
      <c r="Z862" s="113">
        <f t="shared" si="213"/>
        <v>0</v>
      </c>
      <c r="AA862" s="42">
        <f t="shared" si="213"/>
        <v>0</v>
      </c>
      <c r="AB862" s="42">
        <f t="shared" si="213"/>
        <v>0</v>
      </c>
      <c r="AC862" s="42">
        <f t="shared" si="213"/>
        <v>0</v>
      </c>
      <c r="AD862" s="42">
        <f t="shared" si="213"/>
        <v>0</v>
      </c>
      <c r="AE862" s="42">
        <f t="shared" si="213"/>
        <v>0</v>
      </c>
      <c r="AF862" s="42">
        <f t="shared" si="213"/>
        <v>0</v>
      </c>
      <c r="AG862" s="42">
        <f t="shared" si="213"/>
        <v>0</v>
      </c>
      <c r="AH862" s="113">
        <f t="shared" si="213"/>
        <v>0</v>
      </c>
      <c r="AI862" s="115"/>
      <c r="AJ862" s="115"/>
      <c r="AM862" s="35">
        <f t="shared" si="196"/>
        <v>0</v>
      </c>
      <c r="AN862" s="35">
        <f t="shared" si="197"/>
        <v>0</v>
      </c>
      <c r="AO862" s="12"/>
      <c r="AQ862" s="9"/>
    </row>
    <row r="863" spans="1:43" ht="19.899999999999999" customHeight="1" outlineLevel="1" x14ac:dyDescent="0.2">
      <c r="A863" s="40"/>
      <c r="B863" s="92" t="s">
        <v>41</v>
      </c>
      <c r="C863" s="116"/>
      <c r="D863" s="116">
        <f>C863</f>
        <v>0</v>
      </c>
      <c r="E863" s="116"/>
      <c r="F863" s="116"/>
      <c r="G863" s="117">
        <f t="shared" ref="G863:G866" si="214">H863+I863+J863</f>
        <v>0</v>
      </c>
      <c r="H863" s="116"/>
      <c r="I863" s="116"/>
      <c r="J863" s="116"/>
      <c r="K863" s="117"/>
      <c r="L863" s="116"/>
      <c r="M863" s="116"/>
      <c r="N863" s="116"/>
      <c r="O863" s="117">
        <f>P863+Q863+R863</f>
        <v>0</v>
      </c>
      <c r="P863" s="116"/>
      <c r="Q863" s="116"/>
      <c r="R863" s="116"/>
      <c r="S863" s="117">
        <v>0</v>
      </c>
      <c r="T863" s="116"/>
      <c r="U863" s="116"/>
      <c r="V863" s="116"/>
      <c r="W863" s="117">
        <v>0</v>
      </c>
      <c r="X863" s="116"/>
      <c r="Y863" s="116"/>
      <c r="Z863" s="116"/>
      <c r="AA863" s="29">
        <f t="shared" ref="AA863:AA866" si="215">AB863+AC863+AD863</f>
        <v>0</v>
      </c>
      <c r="AB863" s="48"/>
      <c r="AC863" s="49"/>
      <c r="AD863" s="50"/>
      <c r="AE863" s="49">
        <f>AF863+AG863+AH863</f>
        <v>0</v>
      </c>
      <c r="AF863" s="48"/>
      <c r="AG863" s="49"/>
      <c r="AH863" s="105"/>
      <c r="AI863" s="117"/>
      <c r="AJ863" s="117"/>
      <c r="AM863" s="35"/>
      <c r="AN863" s="35"/>
      <c r="AO863" s="12"/>
      <c r="AQ863" s="9"/>
    </row>
    <row r="864" spans="1:43" ht="19.899999999999999" customHeight="1" outlineLevel="1" x14ac:dyDescent="0.2">
      <c r="A864" s="40"/>
      <c r="B864" s="92" t="s">
        <v>42</v>
      </c>
      <c r="C864" s="116">
        <v>130000</v>
      </c>
      <c r="D864" s="116"/>
      <c r="E864" s="116"/>
      <c r="F864" s="116"/>
      <c r="G864" s="117">
        <f t="shared" si="214"/>
        <v>0</v>
      </c>
      <c r="H864" s="116"/>
      <c r="I864" s="116"/>
      <c r="J864" s="116"/>
      <c r="K864" s="117"/>
      <c r="L864" s="116"/>
      <c r="M864" s="116"/>
      <c r="N864" s="116"/>
      <c r="O864" s="117">
        <f>P864+Q864+R864</f>
        <v>67910.864957264959</v>
      </c>
      <c r="P864" s="116">
        <v>50853.599999999999</v>
      </c>
      <c r="Q864" s="116">
        <v>11974.2</v>
      </c>
      <c r="R864" s="116">
        <f>Q864*29.8/70.2</f>
        <v>5083.0649572649572</v>
      </c>
      <c r="S864" s="117">
        <v>0</v>
      </c>
      <c r="T864" s="116"/>
      <c r="U864" s="116"/>
      <c r="V864" s="116"/>
      <c r="W864" s="117">
        <v>0</v>
      </c>
      <c r="X864" s="116"/>
      <c r="Y864" s="116"/>
      <c r="Z864" s="116"/>
      <c r="AA864" s="29">
        <f t="shared" si="215"/>
        <v>0</v>
      </c>
      <c r="AB864" s="48"/>
      <c r="AC864" s="49"/>
      <c r="AD864" s="50"/>
      <c r="AE864" s="49">
        <f>AF864+AG864+AH864</f>
        <v>0</v>
      </c>
      <c r="AF864" s="48"/>
      <c r="AG864" s="49"/>
      <c r="AH864" s="105"/>
      <c r="AI864" s="117"/>
      <c r="AJ864" s="117"/>
      <c r="AM864" s="35"/>
      <c r="AN864" s="35"/>
      <c r="AO864" s="12"/>
      <c r="AQ864" s="9"/>
    </row>
    <row r="865" spans="1:43" ht="19.899999999999999" customHeight="1" outlineLevel="1" x14ac:dyDescent="0.2">
      <c r="A865" s="40"/>
      <c r="B865" s="92" t="s">
        <v>43</v>
      </c>
      <c r="C865" s="116"/>
      <c r="D865" s="116"/>
      <c r="E865" s="116"/>
      <c r="F865" s="116"/>
      <c r="G865" s="117">
        <f t="shared" si="214"/>
        <v>0</v>
      </c>
      <c r="H865" s="116"/>
      <c r="I865" s="116"/>
      <c r="J865" s="116"/>
      <c r="K865" s="117"/>
      <c r="L865" s="116"/>
      <c r="M865" s="116"/>
      <c r="N865" s="116"/>
      <c r="O865" s="117">
        <f>P865+Q865+R865</f>
        <v>0</v>
      </c>
      <c r="P865" s="116"/>
      <c r="Q865" s="116"/>
      <c r="R865" s="116"/>
      <c r="S865" s="117">
        <v>0</v>
      </c>
      <c r="T865" s="116"/>
      <c r="U865" s="116"/>
      <c r="V865" s="116"/>
      <c r="W865" s="117">
        <v>0</v>
      </c>
      <c r="X865" s="116"/>
      <c r="Y865" s="116"/>
      <c r="Z865" s="116"/>
      <c r="AA865" s="29">
        <f t="shared" si="215"/>
        <v>0</v>
      </c>
      <c r="AB865" s="48"/>
      <c r="AC865" s="49"/>
      <c r="AD865" s="50"/>
      <c r="AE865" s="49">
        <f>AF865+AG865+AH865</f>
        <v>0</v>
      </c>
      <c r="AF865" s="48"/>
      <c r="AG865" s="49"/>
      <c r="AH865" s="105"/>
      <c r="AI865" s="117"/>
      <c r="AJ865" s="117"/>
      <c r="AM865" s="35"/>
      <c r="AN865" s="35"/>
      <c r="AO865" s="12"/>
      <c r="AQ865" s="9"/>
    </row>
    <row r="866" spans="1:43" ht="19.899999999999999" customHeight="1" outlineLevel="1" x14ac:dyDescent="0.2">
      <c r="A866" s="40"/>
      <c r="B866" s="92" t="s">
        <v>44</v>
      </c>
      <c r="C866" s="116"/>
      <c r="D866" s="116"/>
      <c r="E866" s="116"/>
      <c r="F866" s="116"/>
      <c r="G866" s="117">
        <f t="shared" si="214"/>
        <v>0</v>
      </c>
      <c r="H866" s="116"/>
      <c r="I866" s="116"/>
      <c r="J866" s="116"/>
      <c r="K866" s="117"/>
      <c r="L866" s="116"/>
      <c r="M866" s="116"/>
      <c r="N866" s="116"/>
      <c r="O866" s="117">
        <f>P866+Q866+R866</f>
        <v>0</v>
      </c>
      <c r="P866" s="116"/>
      <c r="Q866" s="116"/>
      <c r="R866" s="116"/>
      <c r="S866" s="117">
        <f>T866+U866+V866</f>
        <v>0</v>
      </c>
      <c r="T866" s="116"/>
      <c r="U866" s="116"/>
      <c r="V866" s="116"/>
      <c r="W866" s="117">
        <f>X866+Y866+Z866</f>
        <v>0</v>
      </c>
      <c r="X866" s="116"/>
      <c r="Y866" s="116"/>
      <c r="Z866" s="116"/>
      <c r="AA866" s="29">
        <f t="shared" si="215"/>
        <v>0</v>
      </c>
      <c r="AB866" s="48"/>
      <c r="AC866" s="49"/>
      <c r="AD866" s="50"/>
      <c r="AE866" s="49">
        <f>AF866+AG866+AH866</f>
        <v>0</v>
      </c>
      <c r="AF866" s="48"/>
      <c r="AG866" s="49"/>
      <c r="AH866" s="105"/>
      <c r="AI866" s="117"/>
      <c r="AJ866" s="117"/>
      <c r="AM866" s="35"/>
      <c r="AN866" s="35"/>
      <c r="AO866" s="12"/>
      <c r="AQ866" s="9"/>
    </row>
    <row r="867" spans="1:43" ht="54" customHeight="1" outlineLevel="1" x14ac:dyDescent="0.2">
      <c r="A867" s="40">
        <v>157</v>
      </c>
      <c r="B867" s="92" t="s">
        <v>243</v>
      </c>
      <c r="C867" s="113">
        <f>C868+C869+C870+C871</f>
        <v>130000</v>
      </c>
      <c r="D867" s="113">
        <f t="shared" ref="D867:AH867" si="216">D868+D869+D870+D871</f>
        <v>0</v>
      </c>
      <c r="E867" s="113">
        <f t="shared" si="216"/>
        <v>0</v>
      </c>
      <c r="F867" s="113">
        <f t="shared" si="216"/>
        <v>0</v>
      </c>
      <c r="G867" s="113">
        <f t="shared" si="216"/>
        <v>0</v>
      </c>
      <c r="H867" s="113">
        <f t="shared" si="216"/>
        <v>0</v>
      </c>
      <c r="I867" s="113">
        <f t="shared" si="216"/>
        <v>0</v>
      </c>
      <c r="J867" s="113">
        <f t="shared" si="216"/>
        <v>0</v>
      </c>
      <c r="K867" s="113">
        <f t="shared" si="216"/>
        <v>0</v>
      </c>
      <c r="L867" s="113">
        <f t="shared" si="216"/>
        <v>0</v>
      </c>
      <c r="M867" s="113">
        <f t="shared" si="216"/>
        <v>0</v>
      </c>
      <c r="N867" s="113">
        <f t="shared" si="216"/>
        <v>0</v>
      </c>
      <c r="O867" s="113">
        <f t="shared" si="216"/>
        <v>74167.702564102568</v>
      </c>
      <c r="P867" s="114">
        <f t="shared" si="216"/>
        <v>55853.599999999999</v>
      </c>
      <c r="Q867" s="114">
        <f t="shared" si="216"/>
        <v>12856.5</v>
      </c>
      <c r="R867" s="114">
        <f t="shared" si="216"/>
        <v>5457.6025641025644</v>
      </c>
      <c r="S867" s="113">
        <f t="shared" si="216"/>
        <v>0</v>
      </c>
      <c r="T867" s="113">
        <f t="shared" si="216"/>
        <v>0</v>
      </c>
      <c r="U867" s="113">
        <f t="shared" si="216"/>
        <v>0</v>
      </c>
      <c r="V867" s="113">
        <f t="shared" si="216"/>
        <v>0</v>
      </c>
      <c r="W867" s="113">
        <f t="shared" si="216"/>
        <v>0</v>
      </c>
      <c r="X867" s="113">
        <f t="shared" si="216"/>
        <v>0</v>
      </c>
      <c r="Y867" s="113">
        <f t="shared" si="216"/>
        <v>0</v>
      </c>
      <c r="Z867" s="113">
        <f t="shared" si="216"/>
        <v>0</v>
      </c>
      <c r="AA867" s="42">
        <f t="shared" si="216"/>
        <v>0</v>
      </c>
      <c r="AB867" s="42">
        <f t="shared" si="216"/>
        <v>0</v>
      </c>
      <c r="AC867" s="42">
        <f t="shared" si="216"/>
        <v>0</v>
      </c>
      <c r="AD867" s="42">
        <f t="shared" si="216"/>
        <v>0</v>
      </c>
      <c r="AE867" s="42">
        <f t="shared" si="216"/>
        <v>0</v>
      </c>
      <c r="AF867" s="42">
        <f t="shared" si="216"/>
        <v>0</v>
      </c>
      <c r="AG867" s="42">
        <f t="shared" si="216"/>
        <v>0</v>
      </c>
      <c r="AH867" s="113">
        <f t="shared" si="216"/>
        <v>0</v>
      </c>
      <c r="AI867" s="115"/>
      <c r="AJ867" s="115"/>
      <c r="AM867" s="35">
        <f t="shared" si="196"/>
        <v>0</v>
      </c>
      <c r="AN867" s="35">
        <f t="shared" si="197"/>
        <v>0</v>
      </c>
      <c r="AO867" s="12"/>
      <c r="AQ867" s="9"/>
    </row>
    <row r="868" spans="1:43" ht="19.899999999999999" customHeight="1" outlineLevel="1" x14ac:dyDescent="0.2">
      <c r="A868" s="40"/>
      <c r="B868" s="92" t="s">
        <v>41</v>
      </c>
      <c r="C868" s="116"/>
      <c r="D868" s="116">
        <f>C868</f>
        <v>0</v>
      </c>
      <c r="E868" s="116"/>
      <c r="F868" s="116"/>
      <c r="G868" s="117">
        <f t="shared" ref="G868:G871" si="217">H868+I868+J868</f>
        <v>0</v>
      </c>
      <c r="H868" s="116"/>
      <c r="I868" s="116"/>
      <c r="J868" s="116"/>
      <c r="K868" s="117"/>
      <c r="L868" s="116"/>
      <c r="M868" s="116"/>
      <c r="N868" s="116"/>
      <c r="O868" s="117">
        <f>P868+Q868+R868</f>
        <v>0</v>
      </c>
      <c r="P868" s="116"/>
      <c r="Q868" s="116"/>
      <c r="R868" s="116"/>
      <c r="S868" s="117">
        <v>0</v>
      </c>
      <c r="T868" s="116"/>
      <c r="U868" s="116"/>
      <c r="V868" s="116"/>
      <c r="W868" s="117">
        <v>0</v>
      </c>
      <c r="X868" s="116"/>
      <c r="Y868" s="116"/>
      <c r="Z868" s="116"/>
      <c r="AA868" s="29">
        <f t="shared" ref="AA868:AA871" si="218">AB868+AC868+AD868</f>
        <v>0</v>
      </c>
      <c r="AB868" s="48"/>
      <c r="AC868" s="49"/>
      <c r="AD868" s="50"/>
      <c r="AE868" s="49">
        <f>AF868+AG868+AH868</f>
        <v>0</v>
      </c>
      <c r="AF868" s="48"/>
      <c r="AG868" s="49"/>
      <c r="AH868" s="105"/>
      <c r="AI868" s="117"/>
      <c r="AJ868" s="117"/>
      <c r="AM868" s="35"/>
      <c r="AN868" s="35"/>
      <c r="AO868" s="12"/>
      <c r="AQ868" s="9"/>
    </row>
    <row r="869" spans="1:43" ht="19.899999999999999" customHeight="1" outlineLevel="1" x14ac:dyDescent="0.2">
      <c r="A869" s="40"/>
      <c r="B869" s="92" t="s">
        <v>42</v>
      </c>
      <c r="C869" s="116">
        <v>130000</v>
      </c>
      <c r="D869" s="116"/>
      <c r="E869" s="116"/>
      <c r="F869" s="116"/>
      <c r="G869" s="117">
        <f t="shared" si="217"/>
        <v>0</v>
      </c>
      <c r="H869" s="116"/>
      <c r="I869" s="116"/>
      <c r="J869" s="116"/>
      <c r="K869" s="117"/>
      <c r="L869" s="116"/>
      <c r="M869" s="116"/>
      <c r="N869" s="116"/>
      <c r="O869" s="117">
        <f>P869+Q869+R869</f>
        <v>74167.702564102568</v>
      </c>
      <c r="P869" s="116">
        <v>55853.599999999999</v>
      </c>
      <c r="Q869" s="116">
        <v>12856.5</v>
      </c>
      <c r="R869" s="116">
        <f>Q869*29.8/70.2</f>
        <v>5457.6025641025644</v>
      </c>
      <c r="S869" s="117">
        <v>0</v>
      </c>
      <c r="T869" s="116"/>
      <c r="U869" s="116"/>
      <c r="V869" s="116"/>
      <c r="W869" s="117">
        <v>0</v>
      </c>
      <c r="X869" s="116"/>
      <c r="Y869" s="116"/>
      <c r="Z869" s="116"/>
      <c r="AA869" s="29">
        <f t="shared" si="218"/>
        <v>0</v>
      </c>
      <c r="AB869" s="48"/>
      <c r="AC869" s="49"/>
      <c r="AD869" s="50"/>
      <c r="AE869" s="49">
        <f>AF869+AG869+AH869</f>
        <v>0</v>
      </c>
      <c r="AF869" s="48"/>
      <c r="AG869" s="49"/>
      <c r="AH869" s="105"/>
      <c r="AI869" s="117"/>
      <c r="AJ869" s="117"/>
      <c r="AM869" s="35"/>
      <c r="AN869" s="35"/>
      <c r="AO869" s="12"/>
      <c r="AQ869" s="9"/>
    </row>
    <row r="870" spans="1:43" ht="19.899999999999999" customHeight="1" outlineLevel="1" x14ac:dyDescent="0.2">
      <c r="A870" s="40"/>
      <c r="B870" s="92" t="s">
        <v>43</v>
      </c>
      <c r="C870" s="116"/>
      <c r="D870" s="116"/>
      <c r="E870" s="116"/>
      <c r="F870" s="116"/>
      <c r="G870" s="117">
        <f t="shared" si="217"/>
        <v>0</v>
      </c>
      <c r="H870" s="116"/>
      <c r="I870" s="116"/>
      <c r="J870" s="116"/>
      <c r="K870" s="117"/>
      <c r="L870" s="116"/>
      <c r="M870" s="116"/>
      <c r="N870" s="116"/>
      <c r="O870" s="117">
        <f>P870+Q870+R870</f>
        <v>0</v>
      </c>
      <c r="P870" s="116"/>
      <c r="Q870" s="116"/>
      <c r="R870" s="116"/>
      <c r="S870" s="117">
        <v>0</v>
      </c>
      <c r="T870" s="116"/>
      <c r="U870" s="116"/>
      <c r="V870" s="116"/>
      <c r="W870" s="117">
        <v>0</v>
      </c>
      <c r="X870" s="116"/>
      <c r="Y870" s="116"/>
      <c r="Z870" s="116"/>
      <c r="AA870" s="29">
        <f t="shared" si="218"/>
        <v>0</v>
      </c>
      <c r="AB870" s="48"/>
      <c r="AC870" s="49"/>
      <c r="AD870" s="50"/>
      <c r="AE870" s="49">
        <f>AF870+AG870+AH870</f>
        <v>0</v>
      </c>
      <c r="AF870" s="48"/>
      <c r="AG870" s="49"/>
      <c r="AH870" s="105"/>
      <c r="AI870" s="117"/>
      <c r="AJ870" s="117"/>
      <c r="AM870" s="35"/>
      <c r="AN870" s="35"/>
      <c r="AO870" s="12"/>
      <c r="AQ870" s="9"/>
    </row>
    <row r="871" spans="1:43" ht="19.899999999999999" customHeight="1" outlineLevel="1" x14ac:dyDescent="0.2">
      <c r="A871" s="40"/>
      <c r="B871" s="92" t="s">
        <v>44</v>
      </c>
      <c r="C871" s="116"/>
      <c r="D871" s="116"/>
      <c r="E871" s="116"/>
      <c r="F871" s="116"/>
      <c r="G871" s="117">
        <f t="shared" si="217"/>
        <v>0</v>
      </c>
      <c r="H871" s="116"/>
      <c r="I871" s="116"/>
      <c r="J871" s="116"/>
      <c r="K871" s="117"/>
      <c r="L871" s="116"/>
      <c r="M871" s="116"/>
      <c r="N871" s="116"/>
      <c r="O871" s="117">
        <f>P871+Q871+R871</f>
        <v>0</v>
      </c>
      <c r="P871" s="116"/>
      <c r="Q871" s="116"/>
      <c r="R871" s="116"/>
      <c r="S871" s="117">
        <f>T871+U871+V871</f>
        <v>0</v>
      </c>
      <c r="T871" s="116"/>
      <c r="U871" s="116"/>
      <c r="V871" s="116"/>
      <c r="W871" s="117">
        <f>X871+Y871+Z871</f>
        <v>0</v>
      </c>
      <c r="X871" s="116"/>
      <c r="Y871" s="116"/>
      <c r="Z871" s="116"/>
      <c r="AA871" s="29">
        <f t="shared" si="218"/>
        <v>0</v>
      </c>
      <c r="AB871" s="48"/>
      <c r="AC871" s="49"/>
      <c r="AD871" s="50"/>
      <c r="AE871" s="49">
        <f>AF871+AG871+AH871</f>
        <v>0</v>
      </c>
      <c r="AF871" s="48"/>
      <c r="AG871" s="49"/>
      <c r="AH871" s="105"/>
      <c r="AI871" s="117"/>
      <c r="AJ871" s="117"/>
      <c r="AM871" s="35"/>
      <c r="AN871" s="35"/>
      <c r="AO871" s="12"/>
      <c r="AQ871" s="9"/>
    </row>
    <row r="872" spans="1:43" ht="55.15" customHeight="1" outlineLevel="1" x14ac:dyDescent="0.2">
      <c r="A872" s="40">
        <v>158</v>
      </c>
      <c r="B872" s="92" t="s">
        <v>244</v>
      </c>
      <c r="C872" s="113">
        <f>C873+C874+C875+C876</f>
        <v>270000</v>
      </c>
      <c r="D872" s="113">
        <f t="shared" ref="D872:AH872" si="219">D873+D874+D875+D876</f>
        <v>0</v>
      </c>
      <c r="E872" s="113">
        <f t="shared" si="219"/>
        <v>0</v>
      </c>
      <c r="F872" s="113">
        <f t="shared" si="219"/>
        <v>0</v>
      </c>
      <c r="G872" s="113">
        <f t="shared" si="219"/>
        <v>0</v>
      </c>
      <c r="H872" s="113">
        <f t="shared" si="219"/>
        <v>0</v>
      </c>
      <c r="I872" s="113">
        <f t="shared" si="219"/>
        <v>0</v>
      </c>
      <c r="J872" s="113">
        <f t="shared" si="219"/>
        <v>0</v>
      </c>
      <c r="K872" s="113">
        <f t="shared" si="219"/>
        <v>0</v>
      </c>
      <c r="L872" s="113">
        <f t="shared" si="219"/>
        <v>0</v>
      </c>
      <c r="M872" s="113">
        <f t="shared" si="219"/>
        <v>0</v>
      </c>
      <c r="N872" s="113">
        <f t="shared" si="219"/>
        <v>0</v>
      </c>
      <c r="O872" s="113">
        <f t="shared" si="219"/>
        <v>80103.352706552716</v>
      </c>
      <c r="P872" s="114">
        <f t="shared" si="219"/>
        <v>60596.800000000003</v>
      </c>
      <c r="Q872" s="114">
        <f t="shared" si="219"/>
        <v>13693.6</v>
      </c>
      <c r="R872" s="114">
        <f t="shared" si="219"/>
        <v>5812.9527065527063</v>
      </c>
      <c r="S872" s="113">
        <f t="shared" si="219"/>
        <v>0</v>
      </c>
      <c r="T872" s="113">
        <f t="shared" si="219"/>
        <v>0</v>
      </c>
      <c r="U872" s="113">
        <f t="shared" si="219"/>
        <v>0</v>
      </c>
      <c r="V872" s="113">
        <f t="shared" si="219"/>
        <v>0</v>
      </c>
      <c r="W872" s="113">
        <f t="shared" si="219"/>
        <v>0</v>
      </c>
      <c r="X872" s="113">
        <f t="shared" si="219"/>
        <v>0</v>
      </c>
      <c r="Y872" s="113">
        <f t="shared" si="219"/>
        <v>0</v>
      </c>
      <c r="Z872" s="113">
        <f t="shared" si="219"/>
        <v>0</v>
      </c>
      <c r="AA872" s="42">
        <f t="shared" si="219"/>
        <v>0</v>
      </c>
      <c r="AB872" s="42">
        <f t="shared" si="219"/>
        <v>0</v>
      </c>
      <c r="AC872" s="42">
        <f t="shared" si="219"/>
        <v>0</v>
      </c>
      <c r="AD872" s="42">
        <f t="shared" si="219"/>
        <v>0</v>
      </c>
      <c r="AE872" s="42">
        <f t="shared" si="219"/>
        <v>0</v>
      </c>
      <c r="AF872" s="42">
        <f t="shared" si="219"/>
        <v>0</v>
      </c>
      <c r="AG872" s="42">
        <f t="shared" si="219"/>
        <v>0</v>
      </c>
      <c r="AH872" s="113">
        <f t="shared" si="219"/>
        <v>0</v>
      </c>
      <c r="AI872" s="115"/>
      <c r="AJ872" s="115"/>
      <c r="AM872" s="35">
        <f t="shared" si="196"/>
        <v>0</v>
      </c>
      <c r="AN872" s="35">
        <f t="shared" si="197"/>
        <v>0</v>
      </c>
      <c r="AO872" s="12"/>
      <c r="AQ872" s="9"/>
    </row>
    <row r="873" spans="1:43" ht="19.899999999999999" customHeight="1" outlineLevel="1" x14ac:dyDescent="0.2">
      <c r="A873" s="40"/>
      <c r="B873" s="92" t="s">
        <v>41</v>
      </c>
      <c r="C873" s="116"/>
      <c r="D873" s="116">
        <f>C873</f>
        <v>0</v>
      </c>
      <c r="E873" s="116"/>
      <c r="F873" s="116"/>
      <c r="G873" s="117">
        <f t="shared" ref="G873:G876" si="220">H873+I873+J873</f>
        <v>0</v>
      </c>
      <c r="H873" s="116"/>
      <c r="I873" s="116"/>
      <c r="J873" s="116"/>
      <c r="K873" s="117"/>
      <c r="L873" s="116"/>
      <c r="M873" s="116"/>
      <c r="N873" s="116"/>
      <c r="O873" s="117">
        <f>P873+Q873+R873</f>
        <v>0</v>
      </c>
      <c r="P873" s="116"/>
      <c r="Q873" s="116"/>
      <c r="R873" s="116"/>
      <c r="S873" s="117">
        <v>0</v>
      </c>
      <c r="T873" s="116"/>
      <c r="U873" s="116"/>
      <c r="V873" s="116"/>
      <c r="W873" s="117">
        <v>0</v>
      </c>
      <c r="X873" s="116"/>
      <c r="Y873" s="116"/>
      <c r="Z873" s="116"/>
      <c r="AA873" s="29">
        <f t="shared" ref="AA873:AA876" si="221">AB873+AC873+AD873</f>
        <v>0</v>
      </c>
      <c r="AB873" s="48"/>
      <c r="AC873" s="49"/>
      <c r="AD873" s="50"/>
      <c r="AE873" s="49">
        <f>AF873+AG873+AH873</f>
        <v>0</v>
      </c>
      <c r="AF873" s="48"/>
      <c r="AG873" s="49"/>
      <c r="AH873" s="105"/>
      <c r="AI873" s="117"/>
      <c r="AJ873" s="117"/>
      <c r="AM873" s="35"/>
      <c r="AN873" s="35"/>
      <c r="AO873" s="12"/>
      <c r="AQ873" s="9"/>
    </row>
    <row r="874" spans="1:43" ht="19.899999999999999" customHeight="1" outlineLevel="1" x14ac:dyDescent="0.2">
      <c r="A874" s="40"/>
      <c r="B874" s="92" t="s">
        <v>42</v>
      </c>
      <c r="C874" s="116">
        <v>270000</v>
      </c>
      <c r="D874" s="116"/>
      <c r="E874" s="116"/>
      <c r="F874" s="116"/>
      <c r="G874" s="117">
        <f t="shared" si="220"/>
        <v>0</v>
      </c>
      <c r="H874" s="116"/>
      <c r="I874" s="116"/>
      <c r="J874" s="116"/>
      <c r="K874" s="117"/>
      <c r="L874" s="116"/>
      <c r="M874" s="116"/>
      <c r="N874" s="116"/>
      <c r="O874" s="117">
        <f>P874+Q874+R874</f>
        <v>80103.352706552716</v>
      </c>
      <c r="P874" s="116">
        <v>60596.800000000003</v>
      </c>
      <c r="Q874" s="116">
        <v>13693.6</v>
      </c>
      <c r="R874" s="116">
        <f>Q874*29.8/70.2</f>
        <v>5812.9527065527063</v>
      </c>
      <c r="S874" s="117">
        <v>0</v>
      </c>
      <c r="T874" s="116"/>
      <c r="U874" s="116"/>
      <c r="V874" s="116"/>
      <c r="W874" s="117">
        <v>0</v>
      </c>
      <c r="X874" s="116"/>
      <c r="Y874" s="116"/>
      <c r="Z874" s="116"/>
      <c r="AA874" s="29">
        <f t="shared" si="221"/>
        <v>0</v>
      </c>
      <c r="AB874" s="48"/>
      <c r="AC874" s="49"/>
      <c r="AD874" s="50"/>
      <c r="AE874" s="49">
        <f>AF874+AG874+AH874</f>
        <v>0</v>
      </c>
      <c r="AF874" s="48"/>
      <c r="AG874" s="49"/>
      <c r="AH874" s="105"/>
      <c r="AI874" s="117"/>
      <c r="AJ874" s="117"/>
      <c r="AM874" s="35"/>
      <c r="AN874" s="35"/>
      <c r="AO874" s="12"/>
      <c r="AQ874" s="9"/>
    </row>
    <row r="875" spans="1:43" ht="19.899999999999999" customHeight="1" outlineLevel="1" x14ac:dyDescent="0.2">
      <c r="A875" s="40"/>
      <c r="B875" s="92" t="s">
        <v>43</v>
      </c>
      <c r="C875" s="116"/>
      <c r="D875" s="116"/>
      <c r="E875" s="116"/>
      <c r="F875" s="116"/>
      <c r="G875" s="117">
        <f t="shared" si="220"/>
        <v>0</v>
      </c>
      <c r="H875" s="116"/>
      <c r="I875" s="116"/>
      <c r="J875" s="116"/>
      <c r="K875" s="117"/>
      <c r="L875" s="116"/>
      <c r="M875" s="116"/>
      <c r="N875" s="116"/>
      <c r="O875" s="117">
        <f>P875+Q875+R875</f>
        <v>0</v>
      </c>
      <c r="P875" s="116"/>
      <c r="Q875" s="116"/>
      <c r="R875" s="116"/>
      <c r="S875" s="117">
        <v>0</v>
      </c>
      <c r="T875" s="116"/>
      <c r="U875" s="116"/>
      <c r="V875" s="116"/>
      <c r="W875" s="117">
        <v>0</v>
      </c>
      <c r="X875" s="116"/>
      <c r="Y875" s="116"/>
      <c r="Z875" s="116"/>
      <c r="AA875" s="29">
        <f t="shared" si="221"/>
        <v>0</v>
      </c>
      <c r="AB875" s="48"/>
      <c r="AC875" s="49"/>
      <c r="AD875" s="50"/>
      <c r="AE875" s="49">
        <f>AF875+AG875+AH875</f>
        <v>0</v>
      </c>
      <c r="AF875" s="48"/>
      <c r="AG875" s="49"/>
      <c r="AH875" s="105"/>
      <c r="AI875" s="117"/>
      <c r="AJ875" s="117"/>
      <c r="AM875" s="35"/>
      <c r="AN875" s="35"/>
      <c r="AO875" s="12"/>
      <c r="AQ875" s="9"/>
    </row>
    <row r="876" spans="1:43" ht="19.899999999999999" customHeight="1" outlineLevel="1" x14ac:dyDescent="0.2">
      <c r="A876" s="40"/>
      <c r="B876" s="92" t="s">
        <v>44</v>
      </c>
      <c r="C876" s="116"/>
      <c r="D876" s="116"/>
      <c r="E876" s="116"/>
      <c r="F876" s="116"/>
      <c r="G876" s="117">
        <f t="shared" si="220"/>
        <v>0</v>
      </c>
      <c r="H876" s="116"/>
      <c r="I876" s="116"/>
      <c r="J876" s="116"/>
      <c r="K876" s="117"/>
      <c r="L876" s="116"/>
      <c r="M876" s="116"/>
      <c r="N876" s="116"/>
      <c r="O876" s="117">
        <f>P876+Q876+R876</f>
        <v>0</v>
      </c>
      <c r="P876" s="116"/>
      <c r="Q876" s="116"/>
      <c r="R876" s="116"/>
      <c r="S876" s="117">
        <f>T876+U876+V876</f>
        <v>0</v>
      </c>
      <c r="T876" s="116"/>
      <c r="U876" s="116"/>
      <c r="V876" s="116"/>
      <c r="W876" s="117">
        <f>X876+Y876+Z876</f>
        <v>0</v>
      </c>
      <c r="X876" s="116"/>
      <c r="Y876" s="116"/>
      <c r="Z876" s="116"/>
      <c r="AA876" s="29">
        <f t="shared" si="221"/>
        <v>0</v>
      </c>
      <c r="AB876" s="48"/>
      <c r="AC876" s="49"/>
      <c r="AD876" s="50"/>
      <c r="AE876" s="49">
        <f>AF876+AG876+AH876</f>
        <v>0</v>
      </c>
      <c r="AF876" s="48"/>
      <c r="AG876" s="49"/>
      <c r="AH876" s="105"/>
      <c r="AI876" s="117"/>
      <c r="AJ876" s="117"/>
      <c r="AM876" s="35"/>
      <c r="AN876" s="35"/>
      <c r="AO876" s="12"/>
      <c r="AQ876" s="9"/>
    </row>
    <row r="877" spans="1:43" ht="113.45" customHeight="1" outlineLevel="1" x14ac:dyDescent="0.2">
      <c r="A877" s="40">
        <v>159</v>
      </c>
      <c r="B877" s="92" t="s">
        <v>245</v>
      </c>
      <c r="C877" s="113">
        <f>C878+C879+C880+C881</f>
        <v>184889.7</v>
      </c>
      <c r="D877" s="113">
        <f t="shared" ref="D877:AH877" si="222">D878+D879+D880+D881</f>
        <v>0</v>
      </c>
      <c r="E877" s="113">
        <f t="shared" si="222"/>
        <v>93355.199999999997</v>
      </c>
      <c r="F877" s="113">
        <f t="shared" si="222"/>
        <v>93355.199999999997</v>
      </c>
      <c r="G877" s="113">
        <f t="shared" si="222"/>
        <v>0</v>
      </c>
      <c r="H877" s="113">
        <f t="shared" si="222"/>
        <v>0</v>
      </c>
      <c r="I877" s="113">
        <f t="shared" si="222"/>
        <v>0</v>
      </c>
      <c r="J877" s="113">
        <f t="shared" si="222"/>
        <v>0</v>
      </c>
      <c r="K877" s="113">
        <f t="shared" si="222"/>
        <v>0</v>
      </c>
      <c r="L877" s="113">
        <f t="shared" si="222"/>
        <v>0</v>
      </c>
      <c r="M877" s="113">
        <f t="shared" si="222"/>
        <v>0</v>
      </c>
      <c r="N877" s="113">
        <f t="shared" si="222"/>
        <v>0</v>
      </c>
      <c r="O877" s="113">
        <f t="shared" si="222"/>
        <v>91534.5</v>
      </c>
      <c r="P877" s="114">
        <f t="shared" si="222"/>
        <v>0</v>
      </c>
      <c r="Q877" s="114">
        <f t="shared" si="222"/>
        <v>64257.2</v>
      </c>
      <c r="R877" s="114">
        <f t="shared" si="222"/>
        <v>27277.3</v>
      </c>
      <c r="S877" s="113">
        <f t="shared" si="222"/>
        <v>0</v>
      </c>
      <c r="T877" s="113">
        <f t="shared" si="222"/>
        <v>0</v>
      </c>
      <c r="U877" s="113">
        <f t="shared" si="222"/>
        <v>0</v>
      </c>
      <c r="V877" s="113">
        <f t="shared" si="222"/>
        <v>0</v>
      </c>
      <c r="W877" s="113">
        <f t="shared" si="222"/>
        <v>0</v>
      </c>
      <c r="X877" s="113">
        <f t="shared" si="222"/>
        <v>0</v>
      </c>
      <c r="Y877" s="113">
        <f t="shared" si="222"/>
        <v>0</v>
      </c>
      <c r="Z877" s="113">
        <f t="shared" si="222"/>
        <v>0</v>
      </c>
      <c r="AA877" s="42">
        <f t="shared" si="222"/>
        <v>0</v>
      </c>
      <c r="AB877" s="42">
        <f t="shared" si="222"/>
        <v>0</v>
      </c>
      <c r="AC877" s="42">
        <f t="shared" si="222"/>
        <v>0</v>
      </c>
      <c r="AD877" s="42">
        <f t="shared" si="222"/>
        <v>0</v>
      </c>
      <c r="AE877" s="42">
        <f t="shared" si="222"/>
        <v>0</v>
      </c>
      <c r="AF877" s="42">
        <f t="shared" si="222"/>
        <v>0</v>
      </c>
      <c r="AG877" s="42">
        <f t="shared" si="222"/>
        <v>0</v>
      </c>
      <c r="AH877" s="113">
        <f t="shared" si="222"/>
        <v>0</v>
      </c>
      <c r="AI877" s="115"/>
      <c r="AJ877" s="115"/>
      <c r="AM877" s="35">
        <f t="shared" si="196"/>
        <v>0</v>
      </c>
      <c r="AN877" s="35">
        <f t="shared" si="197"/>
        <v>0</v>
      </c>
      <c r="AO877" s="12"/>
      <c r="AQ877" s="9"/>
    </row>
    <row r="878" spans="1:43" ht="19.899999999999999" customHeight="1" outlineLevel="1" x14ac:dyDescent="0.2">
      <c r="A878" s="40"/>
      <c r="B878" s="92" t="s">
        <v>41</v>
      </c>
      <c r="C878" s="116"/>
      <c r="D878" s="116">
        <f>C878</f>
        <v>0</v>
      </c>
      <c r="E878" s="116"/>
      <c r="F878" s="116"/>
      <c r="G878" s="117">
        <f t="shared" ref="G878:G882" si="223">H878+I878+J878</f>
        <v>0</v>
      </c>
      <c r="H878" s="116"/>
      <c r="I878" s="116"/>
      <c r="J878" s="116"/>
      <c r="K878" s="117"/>
      <c r="L878" s="116"/>
      <c r="M878" s="116"/>
      <c r="N878" s="116"/>
      <c r="O878" s="117">
        <f>P878+Q878+R878</f>
        <v>0</v>
      </c>
      <c r="P878" s="116"/>
      <c r="Q878" s="116"/>
      <c r="R878" s="116"/>
      <c r="S878" s="117">
        <v>0</v>
      </c>
      <c r="T878" s="116"/>
      <c r="U878" s="116"/>
      <c r="V878" s="116"/>
      <c r="W878" s="117">
        <v>0</v>
      </c>
      <c r="X878" s="116"/>
      <c r="Y878" s="116"/>
      <c r="Z878" s="116"/>
      <c r="AA878" s="29">
        <f t="shared" ref="AA878:AA882" si="224">AB878+AC878+AD878</f>
        <v>0</v>
      </c>
      <c r="AB878" s="48"/>
      <c r="AC878" s="49"/>
      <c r="AD878" s="50"/>
      <c r="AE878" s="49">
        <f>AF878+AG878+AH878</f>
        <v>0</v>
      </c>
      <c r="AF878" s="48"/>
      <c r="AG878" s="49"/>
      <c r="AH878" s="105"/>
      <c r="AI878" s="117"/>
      <c r="AJ878" s="117"/>
      <c r="AM878" s="35"/>
      <c r="AN878" s="35"/>
      <c r="AO878" s="12"/>
      <c r="AQ878" s="9"/>
    </row>
    <row r="879" spans="1:43" ht="19.899999999999999" customHeight="1" outlineLevel="1" x14ac:dyDescent="0.2">
      <c r="A879" s="40"/>
      <c r="B879" s="92" t="s">
        <v>42</v>
      </c>
      <c r="C879" s="116">
        <v>184889.7</v>
      </c>
      <c r="D879" s="116"/>
      <c r="E879" s="116">
        <v>93355.199999999997</v>
      </c>
      <c r="F879" s="116">
        <v>93355.199999999997</v>
      </c>
      <c r="G879" s="117">
        <f t="shared" si="223"/>
        <v>0</v>
      </c>
      <c r="H879" s="116"/>
      <c r="I879" s="116"/>
      <c r="J879" s="116"/>
      <c r="K879" s="117"/>
      <c r="L879" s="116"/>
      <c r="M879" s="116"/>
      <c r="N879" s="116"/>
      <c r="O879" s="117">
        <f>P879+Q879+R879</f>
        <v>91534.5</v>
      </c>
      <c r="P879" s="116"/>
      <c r="Q879" s="116">
        <v>64257.2</v>
      </c>
      <c r="R879" s="116">
        <v>27277.3</v>
      </c>
      <c r="S879" s="117">
        <v>0</v>
      </c>
      <c r="T879" s="116"/>
      <c r="U879" s="116"/>
      <c r="V879" s="116"/>
      <c r="W879" s="117">
        <v>0</v>
      </c>
      <c r="X879" s="116"/>
      <c r="Y879" s="116"/>
      <c r="Z879" s="116"/>
      <c r="AA879" s="29">
        <f t="shared" si="224"/>
        <v>0</v>
      </c>
      <c r="AB879" s="48"/>
      <c r="AC879" s="49"/>
      <c r="AD879" s="50"/>
      <c r="AE879" s="49">
        <f>AF879+AG879+AH879</f>
        <v>0</v>
      </c>
      <c r="AF879" s="48"/>
      <c r="AG879" s="49"/>
      <c r="AH879" s="105"/>
      <c r="AI879" s="117"/>
      <c r="AJ879" s="117"/>
      <c r="AM879" s="35"/>
      <c r="AN879" s="35"/>
      <c r="AO879" s="12"/>
      <c r="AQ879" s="9"/>
    </row>
    <row r="880" spans="1:43" ht="19.899999999999999" customHeight="1" outlineLevel="1" x14ac:dyDescent="0.2">
      <c r="A880" s="40"/>
      <c r="B880" s="92" t="s">
        <v>43</v>
      </c>
      <c r="C880" s="116"/>
      <c r="D880" s="116"/>
      <c r="E880" s="116"/>
      <c r="F880" s="116"/>
      <c r="G880" s="117">
        <f t="shared" si="223"/>
        <v>0</v>
      </c>
      <c r="H880" s="116"/>
      <c r="I880" s="116"/>
      <c r="J880" s="116"/>
      <c r="K880" s="117"/>
      <c r="L880" s="116"/>
      <c r="M880" s="116"/>
      <c r="N880" s="116"/>
      <c r="O880" s="117">
        <f>P880+Q880+R880</f>
        <v>0</v>
      </c>
      <c r="P880" s="116"/>
      <c r="Q880" s="116"/>
      <c r="R880" s="116"/>
      <c r="S880" s="117">
        <v>0</v>
      </c>
      <c r="T880" s="116"/>
      <c r="U880" s="116"/>
      <c r="V880" s="116"/>
      <c r="W880" s="117">
        <v>0</v>
      </c>
      <c r="X880" s="116"/>
      <c r="Y880" s="116"/>
      <c r="Z880" s="116"/>
      <c r="AA880" s="29">
        <f t="shared" si="224"/>
        <v>0</v>
      </c>
      <c r="AB880" s="48"/>
      <c r="AC880" s="49"/>
      <c r="AD880" s="50"/>
      <c r="AE880" s="49">
        <f>AF880+AG880+AH880</f>
        <v>0</v>
      </c>
      <c r="AF880" s="48"/>
      <c r="AG880" s="49"/>
      <c r="AH880" s="105"/>
      <c r="AI880" s="117"/>
      <c r="AJ880" s="117"/>
      <c r="AM880" s="35"/>
      <c r="AN880" s="35"/>
      <c r="AO880" s="12"/>
      <c r="AQ880" s="9"/>
    </row>
    <row r="881" spans="1:43" ht="19.899999999999999" customHeight="1" outlineLevel="1" x14ac:dyDescent="0.2">
      <c r="A881" s="40"/>
      <c r="B881" s="92" t="s">
        <v>44</v>
      </c>
      <c r="C881" s="116"/>
      <c r="D881" s="116"/>
      <c r="E881" s="116"/>
      <c r="F881" s="116"/>
      <c r="G881" s="117">
        <f t="shared" si="223"/>
        <v>0</v>
      </c>
      <c r="H881" s="116"/>
      <c r="I881" s="116"/>
      <c r="J881" s="116"/>
      <c r="K881" s="117"/>
      <c r="L881" s="116"/>
      <c r="M881" s="116"/>
      <c r="N881" s="116"/>
      <c r="O881" s="117">
        <f>P881+Q881+R881</f>
        <v>0</v>
      </c>
      <c r="P881" s="116"/>
      <c r="Q881" s="116"/>
      <c r="R881" s="116"/>
      <c r="S881" s="117">
        <f t="shared" ref="S881:S886" si="225">T881+U881+V881</f>
        <v>0</v>
      </c>
      <c r="T881" s="116"/>
      <c r="U881" s="116"/>
      <c r="V881" s="116"/>
      <c r="W881" s="117">
        <f t="shared" ref="W881:W886" si="226">X881+Y881+Z881</f>
        <v>0</v>
      </c>
      <c r="X881" s="116"/>
      <c r="Y881" s="116"/>
      <c r="Z881" s="116"/>
      <c r="AA881" s="29">
        <f t="shared" si="224"/>
        <v>0</v>
      </c>
      <c r="AB881" s="48"/>
      <c r="AC881" s="49"/>
      <c r="AD881" s="50"/>
      <c r="AE881" s="49">
        <f>AF881+AG881+AH881</f>
        <v>0</v>
      </c>
      <c r="AF881" s="48"/>
      <c r="AG881" s="49"/>
      <c r="AH881" s="105"/>
      <c r="AI881" s="117"/>
      <c r="AJ881" s="117"/>
      <c r="AM881" s="35"/>
      <c r="AN881" s="35"/>
      <c r="AO881" s="12"/>
      <c r="AQ881" s="9"/>
    </row>
    <row r="882" spans="1:43" ht="57.6" customHeight="1" outlineLevel="1" x14ac:dyDescent="0.2">
      <c r="A882" s="40">
        <v>160</v>
      </c>
      <c r="B882" s="92" t="s">
        <v>246</v>
      </c>
      <c r="C882" s="113">
        <v>75000</v>
      </c>
      <c r="D882" s="113"/>
      <c r="E882" s="113"/>
      <c r="F882" s="113"/>
      <c r="G882" s="115">
        <f t="shared" si="223"/>
        <v>0</v>
      </c>
      <c r="H882" s="118"/>
      <c r="I882" s="118"/>
      <c r="J882" s="118"/>
      <c r="K882" s="115">
        <f>L882+M882+N882</f>
        <v>0</v>
      </c>
      <c r="L882" s="118"/>
      <c r="M882" s="118"/>
      <c r="N882" s="118"/>
      <c r="O882" s="115">
        <f t="shared" ref="O882" si="227">P882+Q882+R882</f>
        <v>75000</v>
      </c>
      <c r="P882" s="118">
        <v>0</v>
      </c>
      <c r="Q882" s="116">
        <v>52650</v>
      </c>
      <c r="R882" s="116">
        <v>22350</v>
      </c>
      <c r="S882" s="117">
        <f t="shared" si="225"/>
        <v>0</v>
      </c>
      <c r="T882" s="116">
        <v>0</v>
      </c>
      <c r="U882" s="116">
        <v>0</v>
      </c>
      <c r="V882" s="116">
        <v>0</v>
      </c>
      <c r="W882" s="115">
        <f t="shared" si="226"/>
        <v>0</v>
      </c>
      <c r="X882" s="118">
        <v>0</v>
      </c>
      <c r="Y882" s="118">
        <v>0</v>
      </c>
      <c r="Z882" s="118">
        <v>0</v>
      </c>
      <c r="AA882" s="29">
        <f t="shared" si="224"/>
        <v>0</v>
      </c>
      <c r="AB882" s="48">
        <f t="shared" ref="AB882:AD886" si="228">X882+H882-L882-(T882-AF882)</f>
        <v>0</v>
      </c>
      <c r="AC882" s="49">
        <f t="shared" si="228"/>
        <v>0</v>
      </c>
      <c r="AD882" s="50">
        <f t="shared" si="228"/>
        <v>0</v>
      </c>
      <c r="AE882" s="46">
        <f t="shared" ref="AE882" si="229">AF882+AG882+AH882</f>
        <v>0</v>
      </c>
      <c r="AF882" s="54"/>
      <c r="AG882" s="46"/>
      <c r="AH882" s="119"/>
      <c r="AI882" s="115"/>
      <c r="AJ882" s="115"/>
      <c r="AM882" s="35">
        <f t="shared" ref="AM882:AM883" si="230">G882+W882-K882-S882</f>
        <v>0</v>
      </c>
      <c r="AN882" s="35">
        <f t="shared" ref="AN882:AN883" si="231">AA882-AE882</f>
        <v>0</v>
      </c>
      <c r="AO882" s="12"/>
      <c r="AQ882" s="9"/>
    </row>
    <row r="883" spans="1:43" ht="19.899999999999999" customHeight="1" outlineLevel="1" x14ac:dyDescent="0.2">
      <c r="A883" s="40"/>
      <c r="B883" s="92" t="s">
        <v>41</v>
      </c>
      <c r="C883" s="120"/>
      <c r="D883" s="120"/>
      <c r="E883" s="120"/>
      <c r="F883" s="120"/>
      <c r="G883" s="49">
        <f>H883+I883+J883</f>
        <v>0</v>
      </c>
      <c r="H883" s="48"/>
      <c r="I883" s="48"/>
      <c r="J883" s="48"/>
      <c r="K883" s="49">
        <f>L883+M883+N883</f>
        <v>0</v>
      </c>
      <c r="L883" s="48"/>
      <c r="M883" s="48"/>
      <c r="N883" s="48"/>
      <c r="O883" s="49">
        <f>P883+Q883+R883</f>
        <v>0</v>
      </c>
      <c r="P883" s="48"/>
      <c r="Q883" s="48"/>
      <c r="R883" s="48"/>
      <c r="S883" s="116">
        <f t="shared" si="225"/>
        <v>0</v>
      </c>
      <c r="T883" s="116"/>
      <c r="U883" s="116"/>
      <c r="V883" s="116"/>
      <c r="W883" s="49">
        <f t="shared" si="226"/>
        <v>0</v>
      </c>
      <c r="X883" s="48"/>
      <c r="Y883" s="48"/>
      <c r="Z883" s="48"/>
      <c r="AA883" s="29">
        <f>AB883+AC883+AD883</f>
        <v>0</v>
      </c>
      <c r="AB883" s="29">
        <f t="shared" si="228"/>
        <v>0</v>
      </c>
      <c r="AC883" s="29">
        <f t="shared" si="228"/>
        <v>0</v>
      </c>
      <c r="AD883" s="29">
        <f t="shared" si="228"/>
        <v>0</v>
      </c>
      <c r="AE883" s="49">
        <f>AF883+AG883+AH883</f>
        <v>0</v>
      </c>
      <c r="AF883" s="48"/>
      <c r="AG883" s="49"/>
      <c r="AH883" s="50"/>
      <c r="AI883" s="49"/>
      <c r="AJ883" s="49"/>
      <c r="AM883" s="35">
        <f t="shared" si="230"/>
        <v>0</v>
      </c>
      <c r="AN883" s="35">
        <f t="shared" si="231"/>
        <v>0</v>
      </c>
      <c r="AO883" s="12"/>
      <c r="AQ883" s="9"/>
    </row>
    <row r="884" spans="1:43" ht="19.899999999999999" customHeight="1" outlineLevel="1" x14ac:dyDescent="0.2">
      <c r="A884" s="40"/>
      <c r="B884" s="92" t="s">
        <v>42</v>
      </c>
      <c r="C884" s="120"/>
      <c r="D884" s="120"/>
      <c r="E884" s="120"/>
      <c r="F884" s="120"/>
      <c r="G884" s="49">
        <f>H884+I884+J884</f>
        <v>0</v>
      </c>
      <c r="H884" s="48"/>
      <c r="I884" s="48"/>
      <c r="J884" s="48"/>
      <c r="K884" s="49">
        <f>L884+M884+N884</f>
        <v>0</v>
      </c>
      <c r="L884" s="48"/>
      <c r="M884" s="48"/>
      <c r="N884" s="48"/>
      <c r="O884" s="49">
        <f>P884+Q884+R884</f>
        <v>0</v>
      </c>
      <c r="P884" s="48"/>
      <c r="Q884" s="48"/>
      <c r="R884" s="48"/>
      <c r="S884" s="116">
        <f t="shared" si="225"/>
        <v>0</v>
      </c>
      <c r="T884" s="116"/>
      <c r="U884" s="116"/>
      <c r="V884" s="116"/>
      <c r="W884" s="49">
        <f t="shared" si="226"/>
        <v>0</v>
      </c>
      <c r="X884" s="48"/>
      <c r="Y884" s="48"/>
      <c r="Z884" s="48"/>
      <c r="AA884" s="29">
        <f>AB884+AC884+AD884</f>
        <v>0</v>
      </c>
      <c r="AB884" s="29">
        <f t="shared" si="228"/>
        <v>0</v>
      </c>
      <c r="AC884" s="29">
        <f t="shared" si="228"/>
        <v>0</v>
      </c>
      <c r="AD884" s="29">
        <f t="shared" si="228"/>
        <v>0</v>
      </c>
      <c r="AE884" s="49">
        <f>AF884+AG884+AH884</f>
        <v>0</v>
      </c>
      <c r="AF884" s="48"/>
      <c r="AG884" s="49"/>
      <c r="AH884" s="50"/>
      <c r="AI884" s="49"/>
      <c r="AJ884" s="49"/>
      <c r="AM884" s="35"/>
      <c r="AN884" s="35"/>
      <c r="AO884" s="12"/>
      <c r="AQ884" s="9"/>
    </row>
    <row r="885" spans="1:43" ht="19.899999999999999" customHeight="1" outlineLevel="1" x14ac:dyDescent="0.2">
      <c r="A885" s="40"/>
      <c r="B885" s="92" t="s">
        <v>43</v>
      </c>
      <c r="C885" s="120"/>
      <c r="D885" s="120"/>
      <c r="E885" s="120"/>
      <c r="F885" s="120"/>
      <c r="G885" s="49">
        <f>H885+I885+J885</f>
        <v>0</v>
      </c>
      <c r="H885" s="48"/>
      <c r="I885" s="48"/>
      <c r="J885" s="48"/>
      <c r="K885" s="49">
        <f>L885+M885+N885</f>
        <v>0</v>
      </c>
      <c r="L885" s="48"/>
      <c r="M885" s="48"/>
      <c r="N885" s="48"/>
      <c r="O885" s="49">
        <f>P885+Q885+R885</f>
        <v>0</v>
      </c>
      <c r="P885" s="48"/>
      <c r="Q885" s="48"/>
      <c r="R885" s="48"/>
      <c r="S885" s="116">
        <f t="shared" si="225"/>
        <v>0</v>
      </c>
      <c r="T885" s="116"/>
      <c r="U885" s="116"/>
      <c r="V885" s="116"/>
      <c r="W885" s="49">
        <f t="shared" si="226"/>
        <v>0</v>
      </c>
      <c r="X885" s="48"/>
      <c r="Y885" s="48"/>
      <c r="Z885" s="48"/>
      <c r="AA885" s="29">
        <f>AB885+AC885+AD885</f>
        <v>0</v>
      </c>
      <c r="AB885" s="29">
        <f t="shared" si="228"/>
        <v>0</v>
      </c>
      <c r="AC885" s="29">
        <f t="shared" si="228"/>
        <v>0</v>
      </c>
      <c r="AD885" s="29">
        <f t="shared" si="228"/>
        <v>0</v>
      </c>
      <c r="AE885" s="49">
        <f>AF885+AG885+AH885</f>
        <v>0</v>
      </c>
      <c r="AF885" s="48"/>
      <c r="AG885" s="49"/>
      <c r="AH885" s="50"/>
      <c r="AI885" s="49"/>
      <c r="AJ885" s="49"/>
      <c r="AM885" s="35"/>
      <c r="AN885" s="35"/>
      <c r="AO885" s="12"/>
      <c r="AQ885" s="9"/>
    </row>
    <row r="886" spans="1:43" ht="19.899999999999999" customHeight="1" outlineLevel="1" x14ac:dyDescent="0.2">
      <c r="A886" s="40"/>
      <c r="B886" s="92" t="s">
        <v>44</v>
      </c>
      <c r="C886" s="120"/>
      <c r="D886" s="120"/>
      <c r="E886" s="120"/>
      <c r="F886" s="120"/>
      <c r="G886" s="49">
        <f>H886+I886+J886</f>
        <v>0</v>
      </c>
      <c r="H886" s="48"/>
      <c r="I886" s="48"/>
      <c r="J886" s="48"/>
      <c r="K886" s="49">
        <f>L886+M886+N886</f>
        <v>0</v>
      </c>
      <c r="L886" s="48"/>
      <c r="M886" s="48"/>
      <c r="N886" s="48"/>
      <c r="O886" s="49">
        <f>P886+Q886+R886</f>
        <v>0</v>
      </c>
      <c r="P886" s="48"/>
      <c r="Q886" s="48"/>
      <c r="R886" s="48"/>
      <c r="S886" s="116">
        <f t="shared" si="225"/>
        <v>0</v>
      </c>
      <c r="T886" s="116"/>
      <c r="U886" s="116"/>
      <c r="V886" s="116"/>
      <c r="W886" s="49">
        <f t="shared" si="226"/>
        <v>0</v>
      </c>
      <c r="X886" s="48"/>
      <c r="Y886" s="48"/>
      <c r="Z886" s="48"/>
      <c r="AA886" s="29">
        <f>AB886+AC886+AD886</f>
        <v>0</v>
      </c>
      <c r="AB886" s="29">
        <f t="shared" si="228"/>
        <v>0</v>
      </c>
      <c r="AC886" s="29">
        <f t="shared" si="228"/>
        <v>0</v>
      </c>
      <c r="AD886" s="29">
        <f t="shared" si="228"/>
        <v>0</v>
      </c>
      <c r="AE886" s="49">
        <f>AF886+AG886+AH886</f>
        <v>0</v>
      </c>
      <c r="AF886" s="48"/>
      <c r="AG886" s="49"/>
      <c r="AH886" s="50"/>
      <c r="AI886" s="49"/>
      <c r="AJ886" s="49"/>
      <c r="AM886" s="35"/>
      <c r="AN886" s="35"/>
      <c r="AO886" s="12"/>
      <c r="AQ886" s="9"/>
    </row>
    <row r="887" spans="1:43" ht="30.6" customHeight="1" x14ac:dyDescent="0.2">
      <c r="A887" s="26"/>
      <c r="B887" s="121" t="s">
        <v>83</v>
      </c>
      <c r="C887" s="29">
        <f>C889</f>
        <v>503225.28058999998</v>
      </c>
      <c r="D887" s="29">
        <f>D889</f>
        <v>14743.474170000001</v>
      </c>
      <c r="E887" s="29">
        <f>E889</f>
        <v>23876.543600000001</v>
      </c>
      <c r="F887" s="29">
        <f>F889</f>
        <v>23876.543600000001</v>
      </c>
      <c r="G887" s="29">
        <f>G889</f>
        <v>0</v>
      </c>
      <c r="H887" s="29">
        <f t="shared" ref="H887:AI887" si="232">H889</f>
        <v>0</v>
      </c>
      <c r="I887" s="29">
        <f t="shared" si="232"/>
        <v>0</v>
      </c>
      <c r="J887" s="29">
        <f t="shared" si="232"/>
        <v>0</v>
      </c>
      <c r="K887" s="29">
        <f t="shared" si="232"/>
        <v>0</v>
      </c>
      <c r="L887" s="29">
        <f t="shared" si="232"/>
        <v>0</v>
      </c>
      <c r="M887" s="29">
        <f t="shared" si="232"/>
        <v>0</v>
      </c>
      <c r="N887" s="29">
        <f t="shared" si="232"/>
        <v>0</v>
      </c>
      <c r="O887" s="29">
        <f t="shared" si="232"/>
        <v>205423.80599999998</v>
      </c>
      <c r="P887" s="29">
        <f t="shared" si="232"/>
        <v>0</v>
      </c>
      <c r="Q887" s="29">
        <f t="shared" si="232"/>
        <v>204564.5</v>
      </c>
      <c r="R887" s="29">
        <f t="shared" si="232"/>
        <v>859.30600000000004</v>
      </c>
      <c r="S887" s="29">
        <f t="shared" si="232"/>
        <v>26527.266660000001</v>
      </c>
      <c r="T887" s="29">
        <f t="shared" si="232"/>
        <v>0</v>
      </c>
      <c r="U887" s="29">
        <f t="shared" si="232"/>
        <v>26452.508370000003</v>
      </c>
      <c r="V887" s="29">
        <f t="shared" si="232"/>
        <v>74.758289999999988</v>
      </c>
      <c r="W887" s="29">
        <f t="shared" si="232"/>
        <v>25974.662199999999</v>
      </c>
      <c r="X887" s="29">
        <f t="shared" si="232"/>
        <v>0</v>
      </c>
      <c r="Y887" s="29">
        <f t="shared" si="232"/>
        <v>25899.449920000003</v>
      </c>
      <c r="Z887" s="29">
        <f t="shared" si="232"/>
        <v>75.212279999999993</v>
      </c>
      <c r="AA887" s="29">
        <f t="shared" si="232"/>
        <v>129.93223</v>
      </c>
      <c r="AB887" s="29">
        <f t="shared" si="232"/>
        <v>0</v>
      </c>
      <c r="AC887" s="29">
        <f t="shared" si="232"/>
        <v>128.11317</v>
      </c>
      <c r="AD887" s="29">
        <f t="shared" si="232"/>
        <v>1.8190599999999999</v>
      </c>
      <c r="AE887" s="29">
        <f t="shared" si="232"/>
        <v>682.53668999999991</v>
      </c>
      <c r="AF887" s="29">
        <f t="shared" si="232"/>
        <v>0</v>
      </c>
      <c r="AG887" s="29">
        <f t="shared" si="232"/>
        <v>681.17161999999996</v>
      </c>
      <c r="AH887" s="29">
        <f t="shared" si="232"/>
        <v>1.36507</v>
      </c>
      <c r="AI887" s="29">
        <f t="shared" si="232"/>
        <v>0</v>
      </c>
      <c r="AJ887" s="29"/>
      <c r="AL887" s="12">
        <f>G887+W887-K887-S887-(AA887-AE887)</f>
        <v>-2.3874235921539366E-12</v>
      </c>
      <c r="AM887" s="35">
        <f>G887+W887-K887-S887</f>
        <v>-552.60446000000229</v>
      </c>
      <c r="AN887" s="35">
        <f>AA887-AE887</f>
        <v>-552.6044599999999</v>
      </c>
      <c r="AO887" s="12">
        <f>AM887-AN887</f>
        <v>-2.3874235921539366E-12</v>
      </c>
      <c r="AQ887" s="9"/>
    </row>
    <row r="888" spans="1:43" ht="27" x14ac:dyDescent="0.2">
      <c r="A888" s="26"/>
      <c r="B888" s="37" t="s">
        <v>84</v>
      </c>
      <c r="C888" s="29">
        <f t="shared" ref="C888:F889" si="233">C889</f>
        <v>503225.28058999998</v>
      </c>
      <c r="D888" s="29">
        <f t="shared" si="233"/>
        <v>14743.474170000001</v>
      </c>
      <c r="E888" s="29">
        <f t="shared" si="233"/>
        <v>23876.543600000001</v>
      </c>
      <c r="F888" s="29">
        <f t="shared" si="233"/>
        <v>23876.543600000001</v>
      </c>
      <c r="G888" s="29">
        <f>G889</f>
        <v>0</v>
      </c>
      <c r="H888" s="29">
        <f t="shared" ref="H888:AI889" si="234">H889</f>
        <v>0</v>
      </c>
      <c r="I888" s="29">
        <f t="shared" si="234"/>
        <v>0</v>
      </c>
      <c r="J888" s="29">
        <f t="shared" si="234"/>
        <v>0</v>
      </c>
      <c r="K888" s="29">
        <f t="shared" si="234"/>
        <v>0</v>
      </c>
      <c r="L888" s="29">
        <f t="shared" si="234"/>
        <v>0</v>
      </c>
      <c r="M888" s="29">
        <f t="shared" si="234"/>
        <v>0</v>
      </c>
      <c r="N888" s="29">
        <f t="shared" si="234"/>
        <v>0</v>
      </c>
      <c r="O888" s="29">
        <f t="shared" si="234"/>
        <v>205423.80599999998</v>
      </c>
      <c r="P888" s="29">
        <f t="shared" si="234"/>
        <v>0</v>
      </c>
      <c r="Q888" s="29">
        <f t="shared" si="234"/>
        <v>204564.5</v>
      </c>
      <c r="R888" s="29">
        <f t="shared" si="234"/>
        <v>859.30600000000004</v>
      </c>
      <c r="S888" s="29">
        <f t="shared" si="234"/>
        <v>26527.266660000001</v>
      </c>
      <c r="T888" s="29">
        <f t="shared" si="234"/>
        <v>0</v>
      </c>
      <c r="U888" s="29">
        <f t="shared" si="234"/>
        <v>26452.508370000003</v>
      </c>
      <c r="V888" s="29">
        <f t="shared" si="234"/>
        <v>74.758289999999988</v>
      </c>
      <c r="W888" s="29">
        <f t="shared" si="234"/>
        <v>25974.662199999999</v>
      </c>
      <c r="X888" s="29">
        <f t="shared" si="234"/>
        <v>0</v>
      </c>
      <c r="Y888" s="29">
        <f t="shared" si="234"/>
        <v>25899.449920000003</v>
      </c>
      <c r="Z888" s="29">
        <f t="shared" si="234"/>
        <v>75.212279999999993</v>
      </c>
      <c r="AA888" s="29">
        <f t="shared" si="234"/>
        <v>129.93223</v>
      </c>
      <c r="AB888" s="29">
        <f t="shared" si="234"/>
        <v>0</v>
      </c>
      <c r="AC888" s="29">
        <f t="shared" si="234"/>
        <v>128.11317</v>
      </c>
      <c r="AD888" s="29">
        <f t="shared" si="234"/>
        <v>1.8190599999999999</v>
      </c>
      <c r="AE888" s="29">
        <f t="shared" si="234"/>
        <v>682.53668999999991</v>
      </c>
      <c r="AF888" s="29">
        <f t="shared" si="234"/>
        <v>0</v>
      </c>
      <c r="AG888" s="29">
        <f t="shared" si="234"/>
        <v>681.17161999999996</v>
      </c>
      <c r="AH888" s="29">
        <f t="shared" si="234"/>
        <v>1.36507</v>
      </c>
      <c r="AI888" s="29">
        <f t="shared" si="234"/>
        <v>0</v>
      </c>
      <c r="AJ888" s="29"/>
      <c r="AL888" s="12">
        <f>G888+W888-K888-S888-(AA888-AE888)</f>
        <v>-2.3874235921539366E-12</v>
      </c>
      <c r="AM888" s="35">
        <f>G888+W888-K888-S888</f>
        <v>-552.60446000000229</v>
      </c>
      <c r="AN888" s="35">
        <f>AA888-AE888</f>
        <v>-552.6044599999999</v>
      </c>
      <c r="AO888" s="12">
        <f>AM888-AN888</f>
        <v>-2.3874235921539366E-12</v>
      </c>
      <c r="AQ888" s="9"/>
    </row>
    <row r="889" spans="1:43" ht="61.15" customHeight="1" x14ac:dyDescent="0.2">
      <c r="A889" s="26"/>
      <c r="B889" s="38" t="s">
        <v>247</v>
      </c>
      <c r="C889" s="39">
        <f t="shared" si="233"/>
        <v>503225.28058999998</v>
      </c>
      <c r="D889" s="39">
        <f t="shared" si="233"/>
        <v>14743.474170000001</v>
      </c>
      <c r="E889" s="39">
        <f t="shared" si="233"/>
        <v>23876.543600000001</v>
      </c>
      <c r="F889" s="39">
        <f t="shared" si="233"/>
        <v>23876.543600000001</v>
      </c>
      <c r="G889" s="39">
        <f>G890</f>
        <v>0</v>
      </c>
      <c r="H889" s="39">
        <f t="shared" si="234"/>
        <v>0</v>
      </c>
      <c r="I889" s="39">
        <f t="shared" si="234"/>
        <v>0</v>
      </c>
      <c r="J889" s="39">
        <f t="shared" si="234"/>
        <v>0</v>
      </c>
      <c r="K889" s="39">
        <f t="shared" si="234"/>
        <v>0</v>
      </c>
      <c r="L889" s="39">
        <f t="shared" si="234"/>
        <v>0</v>
      </c>
      <c r="M889" s="39">
        <f t="shared" si="234"/>
        <v>0</v>
      </c>
      <c r="N889" s="39">
        <f t="shared" si="234"/>
        <v>0</v>
      </c>
      <c r="O889" s="39">
        <f t="shared" si="234"/>
        <v>205423.80599999998</v>
      </c>
      <c r="P889" s="39">
        <f t="shared" si="234"/>
        <v>0</v>
      </c>
      <c r="Q889" s="39">
        <f t="shared" si="234"/>
        <v>204564.5</v>
      </c>
      <c r="R889" s="39">
        <f t="shared" si="234"/>
        <v>859.30600000000004</v>
      </c>
      <c r="S889" s="39">
        <f t="shared" si="234"/>
        <v>26527.266660000001</v>
      </c>
      <c r="T889" s="39">
        <f t="shared" si="234"/>
        <v>0</v>
      </c>
      <c r="U889" s="39">
        <f t="shared" si="234"/>
        <v>26452.508370000003</v>
      </c>
      <c r="V889" s="39">
        <f t="shared" si="234"/>
        <v>74.758289999999988</v>
      </c>
      <c r="W889" s="39">
        <f t="shared" si="234"/>
        <v>25974.662199999999</v>
      </c>
      <c r="X889" s="39">
        <f t="shared" si="234"/>
        <v>0</v>
      </c>
      <c r="Y889" s="39">
        <f t="shared" si="234"/>
        <v>25899.449920000003</v>
      </c>
      <c r="Z889" s="39">
        <f t="shared" si="234"/>
        <v>75.212279999999993</v>
      </c>
      <c r="AA889" s="39">
        <f t="shared" si="234"/>
        <v>129.93223</v>
      </c>
      <c r="AB889" s="39">
        <f t="shared" si="234"/>
        <v>0</v>
      </c>
      <c r="AC889" s="39">
        <f t="shared" si="234"/>
        <v>128.11317</v>
      </c>
      <c r="AD889" s="39">
        <f t="shared" si="234"/>
        <v>1.8190599999999999</v>
      </c>
      <c r="AE889" s="39">
        <f t="shared" si="234"/>
        <v>682.53668999999991</v>
      </c>
      <c r="AF889" s="39">
        <f t="shared" si="234"/>
        <v>0</v>
      </c>
      <c r="AG889" s="39">
        <f t="shared" si="234"/>
        <v>681.17161999999996</v>
      </c>
      <c r="AH889" s="39">
        <f t="shared" si="234"/>
        <v>1.36507</v>
      </c>
      <c r="AI889" s="39">
        <f t="shared" si="234"/>
        <v>0</v>
      </c>
      <c r="AJ889" s="39"/>
      <c r="AL889" s="12">
        <f>G889+W889-K889-S889-(AA889-AE889)</f>
        <v>-2.3874235921539366E-12</v>
      </c>
      <c r="AM889" s="35">
        <f>G889+W889-K889-S889</f>
        <v>-552.60446000000229</v>
      </c>
      <c r="AN889" s="35">
        <f>AA889-AE889</f>
        <v>-552.6044599999999</v>
      </c>
      <c r="AO889" s="12">
        <f>AM889-AN889</f>
        <v>-2.3874235921539366E-12</v>
      </c>
      <c r="AQ889" s="9"/>
    </row>
    <row r="890" spans="1:43" ht="78.599999999999994" customHeight="1" x14ac:dyDescent="0.2">
      <c r="A890" s="26"/>
      <c r="B890" s="38" t="s">
        <v>248</v>
      </c>
      <c r="C890" s="39">
        <f>C891+C896+C901+C906</f>
        <v>503225.28058999998</v>
      </c>
      <c r="D890" s="39">
        <f t="shared" ref="D890:AI890" si="235">D891+D896+D901+D906</f>
        <v>14743.474170000001</v>
      </c>
      <c r="E890" s="39">
        <f t="shared" si="235"/>
        <v>23876.543600000001</v>
      </c>
      <c r="F890" s="39">
        <f t="shared" si="235"/>
        <v>23876.543600000001</v>
      </c>
      <c r="G890" s="39">
        <f t="shared" si="235"/>
        <v>0</v>
      </c>
      <c r="H890" s="39">
        <f t="shared" si="235"/>
        <v>0</v>
      </c>
      <c r="I890" s="39">
        <f t="shared" si="235"/>
        <v>0</v>
      </c>
      <c r="J890" s="39">
        <f t="shared" si="235"/>
        <v>0</v>
      </c>
      <c r="K890" s="39">
        <f t="shared" si="235"/>
        <v>0</v>
      </c>
      <c r="L890" s="39">
        <f t="shared" si="235"/>
        <v>0</v>
      </c>
      <c r="M890" s="39">
        <f t="shared" si="235"/>
        <v>0</v>
      </c>
      <c r="N890" s="39">
        <f t="shared" si="235"/>
        <v>0</v>
      </c>
      <c r="O890" s="39">
        <f t="shared" si="235"/>
        <v>205423.80599999998</v>
      </c>
      <c r="P890" s="39">
        <f t="shared" si="235"/>
        <v>0</v>
      </c>
      <c r="Q890" s="39">
        <f t="shared" si="235"/>
        <v>204564.5</v>
      </c>
      <c r="R890" s="39">
        <f t="shared" si="235"/>
        <v>859.30600000000004</v>
      </c>
      <c r="S890" s="39">
        <f t="shared" si="235"/>
        <v>26527.266660000001</v>
      </c>
      <c r="T890" s="64">
        <f t="shared" si="235"/>
        <v>0</v>
      </c>
      <c r="U890" s="64">
        <f t="shared" si="235"/>
        <v>26452.508370000003</v>
      </c>
      <c r="V890" s="64">
        <f t="shared" si="235"/>
        <v>74.758289999999988</v>
      </c>
      <c r="W890" s="39">
        <f t="shared" si="235"/>
        <v>25974.662199999999</v>
      </c>
      <c r="X890" s="64">
        <f t="shared" si="235"/>
        <v>0</v>
      </c>
      <c r="Y890" s="64">
        <f t="shared" si="235"/>
        <v>25899.449920000003</v>
      </c>
      <c r="Z890" s="64">
        <f t="shared" si="235"/>
        <v>75.212279999999993</v>
      </c>
      <c r="AA890" s="39">
        <f t="shared" si="235"/>
        <v>129.93223</v>
      </c>
      <c r="AB890" s="64">
        <f t="shared" si="235"/>
        <v>0</v>
      </c>
      <c r="AC890" s="39">
        <f t="shared" si="235"/>
        <v>128.11317</v>
      </c>
      <c r="AD890" s="65">
        <f t="shared" si="235"/>
        <v>1.8190599999999999</v>
      </c>
      <c r="AE890" s="39">
        <f t="shared" si="235"/>
        <v>682.53668999999991</v>
      </c>
      <c r="AF890" s="64">
        <f t="shared" si="235"/>
        <v>0</v>
      </c>
      <c r="AG890" s="39">
        <f t="shared" si="235"/>
        <v>681.17161999999996</v>
      </c>
      <c r="AH890" s="65">
        <f t="shared" si="235"/>
        <v>1.36507</v>
      </c>
      <c r="AI890" s="39">
        <f t="shared" si="235"/>
        <v>0</v>
      </c>
      <c r="AJ890" s="39"/>
      <c r="AM890" s="35"/>
      <c r="AN890" s="35"/>
      <c r="AO890" s="12"/>
      <c r="AQ890" s="9"/>
    </row>
    <row r="891" spans="1:43" ht="73.150000000000006" customHeight="1" x14ac:dyDescent="0.2">
      <c r="A891" s="40">
        <v>161</v>
      </c>
      <c r="B891" s="62" t="s">
        <v>249</v>
      </c>
      <c r="C891" s="42">
        <v>87462.485359999991</v>
      </c>
      <c r="D891" s="42">
        <f>SUM(D892:D895)</f>
        <v>2100</v>
      </c>
      <c r="E891" s="42">
        <v>2197.9029700000001</v>
      </c>
      <c r="F891" s="42">
        <v>2197.9029700000001</v>
      </c>
      <c r="G891" s="46">
        <f t="shared" ref="G891:G910" si="236">H891+I891+J891</f>
        <v>0</v>
      </c>
      <c r="H891" s="54"/>
      <c r="I891" s="54"/>
      <c r="J891" s="54"/>
      <c r="K891" s="46">
        <f>L891+M891+N891</f>
        <v>0</v>
      </c>
      <c r="L891" s="54"/>
      <c r="M891" s="54"/>
      <c r="N891" s="54"/>
      <c r="O891" s="46">
        <f t="shared" ref="O891:O910" si="237">P891+Q891+R891</f>
        <v>86349.047999999995</v>
      </c>
      <c r="P891" s="54">
        <v>0</v>
      </c>
      <c r="Q891" s="54">
        <v>86090</v>
      </c>
      <c r="R891" s="54">
        <v>259.048</v>
      </c>
      <c r="S891" s="49">
        <f>T891+U891+V891</f>
        <v>21703.74353</v>
      </c>
      <c r="T891" s="48">
        <v>0</v>
      </c>
      <c r="U891" s="48">
        <v>21638.632290000001</v>
      </c>
      <c r="V891" s="48">
        <v>65.111239999999995</v>
      </c>
      <c r="W891" s="46">
        <f>X891+Y891+Z891</f>
        <v>21703.74353</v>
      </c>
      <c r="X891" s="54">
        <v>0</v>
      </c>
      <c r="Y891" s="54">
        <v>21638.632290000001</v>
      </c>
      <c r="Z891" s="54">
        <v>65.111239999999995</v>
      </c>
      <c r="AA891" s="29">
        <f t="shared" ref="AA891:AA910" si="238">AB891+AC891+AD891</f>
        <v>0</v>
      </c>
      <c r="AB891" s="48">
        <f t="shared" ref="AB891:AD910" si="239">X891+H891-L891-(T891-AF891)</f>
        <v>0</v>
      </c>
      <c r="AC891" s="49">
        <f t="shared" si="239"/>
        <v>0</v>
      </c>
      <c r="AD891" s="50">
        <f t="shared" si="239"/>
        <v>0</v>
      </c>
      <c r="AE891" s="46">
        <f t="shared" ref="AE891:AE910" si="240">AF891+AG891+AH891</f>
        <v>0</v>
      </c>
      <c r="AF891" s="54"/>
      <c r="AG891" s="46"/>
      <c r="AH891" s="55"/>
      <c r="AI891" s="46"/>
      <c r="AJ891" s="46"/>
      <c r="AL891" s="12">
        <f>G891+W891-K891-S891-(AA891-AE891)</f>
        <v>0</v>
      </c>
      <c r="AM891" s="35">
        <f>G891+W891-K891-S891</f>
        <v>0</v>
      </c>
      <c r="AN891" s="35">
        <f>AA891-AE891</f>
        <v>0</v>
      </c>
      <c r="AO891" s="12">
        <f>AM891-AN891</f>
        <v>0</v>
      </c>
      <c r="AQ891" s="9"/>
    </row>
    <row r="892" spans="1:43" ht="19.899999999999999" customHeight="1" x14ac:dyDescent="0.2">
      <c r="A892" s="40"/>
      <c r="B892" s="98" t="s">
        <v>41</v>
      </c>
      <c r="C892" s="48">
        <v>2100</v>
      </c>
      <c r="D892" s="48">
        <f>C892</f>
        <v>2100</v>
      </c>
      <c r="E892" s="48">
        <v>2100</v>
      </c>
      <c r="F892" s="48">
        <v>2100</v>
      </c>
      <c r="G892" s="49">
        <f t="shared" si="236"/>
        <v>0</v>
      </c>
      <c r="H892" s="48"/>
      <c r="I892" s="48">
        <f>F892-E892</f>
        <v>0</v>
      </c>
      <c r="J892" s="48"/>
      <c r="K892" s="49"/>
      <c r="L892" s="48"/>
      <c r="M892" s="48"/>
      <c r="N892" s="48"/>
      <c r="O892" s="49">
        <f t="shared" si="237"/>
        <v>0</v>
      </c>
      <c r="P892" s="48">
        <v>0</v>
      </c>
      <c r="Q892" s="48">
        <v>0</v>
      </c>
      <c r="R892" s="48">
        <v>0</v>
      </c>
      <c r="S892" s="49">
        <v>0</v>
      </c>
      <c r="T892" s="48"/>
      <c r="U892" s="48"/>
      <c r="V892" s="48"/>
      <c r="W892" s="49">
        <v>0</v>
      </c>
      <c r="X892" s="48"/>
      <c r="Y892" s="48"/>
      <c r="Z892" s="48"/>
      <c r="AA892" s="29">
        <f t="shared" si="238"/>
        <v>0</v>
      </c>
      <c r="AB892" s="48">
        <f t="shared" si="239"/>
        <v>0</v>
      </c>
      <c r="AC892" s="49">
        <f t="shared" si="239"/>
        <v>0</v>
      </c>
      <c r="AD892" s="50">
        <f t="shared" si="239"/>
        <v>0</v>
      </c>
      <c r="AE892" s="49">
        <f t="shared" si="240"/>
        <v>0</v>
      </c>
      <c r="AF892" s="48"/>
      <c r="AG892" s="49"/>
      <c r="AH892" s="50"/>
      <c r="AI892" s="49"/>
      <c r="AJ892" s="49"/>
      <c r="AM892" s="35"/>
      <c r="AN892" s="35"/>
      <c r="AO892" s="12"/>
      <c r="AQ892" s="9"/>
    </row>
    <row r="893" spans="1:43" ht="19.899999999999999" customHeight="1" x14ac:dyDescent="0.2">
      <c r="A893" s="40"/>
      <c r="B893" s="98" t="s">
        <v>42</v>
      </c>
      <c r="C893" s="48">
        <v>75337.203999999998</v>
      </c>
      <c r="D893" s="48"/>
      <c r="E893" s="48">
        <v>0</v>
      </c>
      <c r="F893" s="48">
        <v>0</v>
      </c>
      <c r="G893" s="49">
        <f t="shared" si="236"/>
        <v>0</v>
      </c>
      <c r="H893" s="48"/>
      <c r="I893" s="48">
        <f>F893-E893</f>
        <v>0</v>
      </c>
      <c r="J893" s="48"/>
      <c r="K893" s="49"/>
      <c r="L893" s="48"/>
      <c r="M893" s="48"/>
      <c r="N893" s="48"/>
      <c r="O893" s="49">
        <f t="shared" si="237"/>
        <v>75337.203999999998</v>
      </c>
      <c r="P893" s="48">
        <v>0</v>
      </c>
      <c r="Q893" s="48">
        <v>75111.192389999997</v>
      </c>
      <c r="R893" s="48">
        <v>226.01160999999999</v>
      </c>
      <c r="S893" s="49">
        <v>20190.04898</v>
      </c>
      <c r="T893" s="48"/>
      <c r="U893" s="48">
        <v>20129.47882</v>
      </c>
      <c r="V893" s="48">
        <v>60.570160000000001</v>
      </c>
      <c r="W893" s="49">
        <v>20190.04898</v>
      </c>
      <c r="X893" s="48"/>
      <c r="Y893" s="48">
        <v>20129.47882</v>
      </c>
      <c r="Z893" s="48">
        <v>60.570160000000001</v>
      </c>
      <c r="AA893" s="29">
        <f t="shared" si="238"/>
        <v>0</v>
      </c>
      <c r="AB893" s="48">
        <f t="shared" si="239"/>
        <v>0</v>
      </c>
      <c r="AC893" s="49">
        <f t="shared" si="239"/>
        <v>0</v>
      </c>
      <c r="AD893" s="50">
        <f t="shared" si="239"/>
        <v>0</v>
      </c>
      <c r="AE893" s="49">
        <f t="shared" si="240"/>
        <v>0</v>
      </c>
      <c r="AF893" s="48"/>
      <c r="AG893" s="49"/>
      <c r="AH893" s="50"/>
      <c r="AI893" s="49"/>
      <c r="AJ893" s="49"/>
      <c r="AM893" s="35"/>
      <c r="AN893" s="35"/>
      <c r="AO893" s="12"/>
      <c r="AQ893" s="9"/>
    </row>
    <row r="894" spans="1:43" ht="19.899999999999999" customHeight="1" x14ac:dyDescent="0.2">
      <c r="A894" s="40"/>
      <c r="B894" s="98" t="s">
        <v>43</v>
      </c>
      <c r="C894" s="48">
        <v>3485.84</v>
      </c>
      <c r="D894" s="48"/>
      <c r="E894" s="48">
        <v>0</v>
      </c>
      <c r="F894" s="48">
        <v>0</v>
      </c>
      <c r="G894" s="49">
        <f t="shared" si="236"/>
        <v>0</v>
      </c>
      <c r="H894" s="48"/>
      <c r="I894" s="48">
        <f>F894-E894</f>
        <v>0</v>
      </c>
      <c r="J894" s="48"/>
      <c r="K894" s="49"/>
      <c r="L894" s="48"/>
      <c r="M894" s="48"/>
      <c r="N894" s="48"/>
      <c r="O894" s="49">
        <f t="shared" si="237"/>
        <v>3485.84</v>
      </c>
      <c r="P894" s="48">
        <v>0</v>
      </c>
      <c r="Q894" s="48">
        <v>3475.3824800000002</v>
      </c>
      <c r="R894" s="48">
        <v>10.457519999999999</v>
      </c>
      <c r="S894" s="49">
        <v>0</v>
      </c>
      <c r="T894" s="48"/>
      <c r="U894" s="48"/>
      <c r="V894" s="48"/>
      <c r="W894" s="49">
        <v>0</v>
      </c>
      <c r="X894" s="48"/>
      <c r="Y894" s="48"/>
      <c r="Z894" s="48"/>
      <c r="AA894" s="29">
        <f t="shared" si="238"/>
        <v>0</v>
      </c>
      <c r="AB894" s="48">
        <f t="shared" si="239"/>
        <v>0</v>
      </c>
      <c r="AC894" s="49">
        <f t="shared" si="239"/>
        <v>0</v>
      </c>
      <c r="AD894" s="50">
        <f t="shared" si="239"/>
        <v>0</v>
      </c>
      <c r="AE894" s="49">
        <f t="shared" si="240"/>
        <v>0</v>
      </c>
      <c r="AF894" s="48"/>
      <c r="AG894" s="49"/>
      <c r="AH894" s="50"/>
      <c r="AI894" s="49"/>
      <c r="AJ894" s="49"/>
      <c r="AM894" s="35"/>
      <c r="AN894" s="35"/>
      <c r="AO894" s="12"/>
      <c r="AQ894" s="9"/>
    </row>
    <row r="895" spans="1:43" ht="19.899999999999999" customHeight="1" x14ac:dyDescent="0.2">
      <c r="A895" s="40"/>
      <c r="B895" s="98" t="s">
        <v>44</v>
      </c>
      <c r="C895" s="48">
        <v>6539.4413599999998</v>
      </c>
      <c r="D895" s="48"/>
      <c r="E895" s="48">
        <v>97.902969999999996</v>
      </c>
      <c r="F895" s="48">
        <v>97.902969999999996</v>
      </c>
      <c r="G895" s="49">
        <f t="shared" si="236"/>
        <v>0</v>
      </c>
      <c r="H895" s="48"/>
      <c r="I895" s="48">
        <f>F895-E895</f>
        <v>0</v>
      </c>
      <c r="J895" s="48"/>
      <c r="K895" s="49"/>
      <c r="L895" s="48"/>
      <c r="M895" s="48"/>
      <c r="N895" s="48"/>
      <c r="O895" s="49">
        <f t="shared" si="237"/>
        <v>7526.0039999999872</v>
      </c>
      <c r="P895" s="48">
        <v>0</v>
      </c>
      <c r="Q895" s="48">
        <v>7503.4251299999869</v>
      </c>
      <c r="R895" s="48">
        <v>22.578870000000041</v>
      </c>
      <c r="S895" s="49">
        <f>T895+U895+V895</f>
        <v>1513.6945500000011</v>
      </c>
      <c r="T895" s="48">
        <f>T891-SUM(T892:T894)</f>
        <v>0</v>
      </c>
      <c r="U895" s="48">
        <f>U891-SUM(U892:U894)</f>
        <v>1509.1534700000011</v>
      </c>
      <c r="V895" s="48">
        <f>V891-SUM(V892:V894)</f>
        <v>4.5410799999999938</v>
      </c>
      <c r="W895" s="49">
        <f>X895+Y895+Z895</f>
        <v>1513.6945500000011</v>
      </c>
      <c r="X895" s="48">
        <f>X891-SUM(X892:X894)</f>
        <v>0</v>
      </c>
      <c r="Y895" s="48">
        <f>Y891-SUM(Y892:Y894)</f>
        <v>1509.1534700000011</v>
      </c>
      <c r="Z895" s="48">
        <f>Z891-SUM(Z892:Z894)</f>
        <v>4.5410799999999938</v>
      </c>
      <c r="AA895" s="29">
        <f t="shared" si="238"/>
        <v>0</v>
      </c>
      <c r="AB895" s="48">
        <f t="shared" si="239"/>
        <v>0</v>
      </c>
      <c r="AC895" s="49">
        <f t="shared" si="239"/>
        <v>0</v>
      </c>
      <c r="AD895" s="50">
        <f t="shared" si="239"/>
        <v>0</v>
      </c>
      <c r="AE895" s="49">
        <f t="shared" si="240"/>
        <v>0</v>
      </c>
      <c r="AF895" s="48"/>
      <c r="AG895" s="49"/>
      <c r="AH895" s="50"/>
      <c r="AI895" s="49"/>
      <c r="AJ895" s="49"/>
      <c r="AM895" s="35"/>
      <c r="AN895" s="35"/>
      <c r="AO895" s="12"/>
      <c r="AQ895" s="9"/>
    </row>
    <row r="896" spans="1:43" ht="85.5" customHeight="1" x14ac:dyDescent="0.2">
      <c r="A896" s="56">
        <v>162</v>
      </c>
      <c r="B896" s="60" t="s">
        <v>250</v>
      </c>
      <c r="C896" s="42">
        <v>83685.98122999999</v>
      </c>
      <c r="D896" s="42">
        <f>SUM(D897:D900)</f>
        <v>2616.5112300000001</v>
      </c>
      <c r="E896" s="42">
        <v>2486.5790000000002</v>
      </c>
      <c r="F896" s="42">
        <v>2486.5790000000006</v>
      </c>
      <c r="G896" s="46">
        <f t="shared" si="236"/>
        <v>0</v>
      </c>
      <c r="H896" s="54"/>
      <c r="I896" s="54"/>
      <c r="J896" s="54"/>
      <c r="K896" s="46">
        <f>L896+M896+N896</f>
        <v>0</v>
      </c>
      <c r="L896" s="54"/>
      <c r="M896" s="54"/>
      <c r="N896" s="54"/>
      <c r="O896" s="46">
        <f t="shared" si="237"/>
        <v>30425.963</v>
      </c>
      <c r="P896" s="54">
        <v>0</v>
      </c>
      <c r="Q896" s="54">
        <v>30000</v>
      </c>
      <c r="R896" s="54">
        <v>425.96300000000002</v>
      </c>
      <c r="S896" s="49">
        <f>T896+U896+V896</f>
        <v>0</v>
      </c>
      <c r="T896" s="48">
        <v>0</v>
      </c>
      <c r="U896" s="48">
        <v>0</v>
      </c>
      <c r="V896" s="48">
        <v>0</v>
      </c>
      <c r="W896" s="46">
        <f>X896+Y896+Z896</f>
        <v>129.93223</v>
      </c>
      <c r="X896" s="54">
        <v>0</v>
      </c>
      <c r="Y896" s="54">
        <v>128.11317</v>
      </c>
      <c r="Z896" s="54">
        <v>1.8190599999999999</v>
      </c>
      <c r="AA896" s="29">
        <f t="shared" si="238"/>
        <v>129.93223</v>
      </c>
      <c r="AB896" s="48">
        <f t="shared" si="239"/>
        <v>0</v>
      </c>
      <c r="AC896" s="49">
        <f t="shared" si="239"/>
        <v>128.11317</v>
      </c>
      <c r="AD896" s="50">
        <f t="shared" si="239"/>
        <v>1.8190599999999999</v>
      </c>
      <c r="AE896" s="46">
        <f t="shared" si="240"/>
        <v>0</v>
      </c>
      <c r="AF896" s="54"/>
      <c r="AG896" s="46"/>
      <c r="AH896" s="55"/>
      <c r="AI896" s="46"/>
      <c r="AJ896" s="46"/>
      <c r="AL896" s="12">
        <f>G896+W896-K896-S896-(AA896-AE896)</f>
        <v>0</v>
      </c>
      <c r="AM896" s="35">
        <f>G896+W896-K896-S896</f>
        <v>129.93223</v>
      </c>
      <c r="AN896" s="35">
        <f>AA896-AE896</f>
        <v>129.93223</v>
      </c>
      <c r="AO896" s="12">
        <f>AM896-AN896</f>
        <v>0</v>
      </c>
      <c r="AQ896" s="9"/>
    </row>
    <row r="897" spans="1:43" ht="19.899999999999999" customHeight="1" x14ac:dyDescent="0.2">
      <c r="A897" s="56"/>
      <c r="B897" s="98" t="s">
        <v>41</v>
      </c>
      <c r="C897" s="48">
        <v>2520</v>
      </c>
      <c r="D897" s="48">
        <f>C897</f>
        <v>2520</v>
      </c>
      <c r="E897" s="48">
        <v>2394.8609999999999</v>
      </c>
      <c r="F897" s="48">
        <v>2394.8610000000003</v>
      </c>
      <c r="G897" s="49">
        <f t="shared" si="236"/>
        <v>0</v>
      </c>
      <c r="H897" s="48"/>
      <c r="I897" s="48">
        <f>F897-E897</f>
        <v>0</v>
      </c>
      <c r="J897" s="48"/>
      <c r="K897" s="49"/>
      <c r="L897" s="48"/>
      <c r="M897" s="48"/>
      <c r="N897" s="48"/>
      <c r="O897" s="49">
        <f t="shared" si="237"/>
        <v>0</v>
      </c>
      <c r="P897" s="48">
        <v>0</v>
      </c>
      <c r="Q897" s="48">
        <v>0</v>
      </c>
      <c r="R897" s="48">
        <v>0</v>
      </c>
      <c r="S897" s="49">
        <v>0</v>
      </c>
      <c r="T897" s="48"/>
      <c r="U897" s="48"/>
      <c r="V897" s="48"/>
      <c r="W897" s="49">
        <v>125.139</v>
      </c>
      <c r="X897" s="48"/>
      <c r="Y897" s="48">
        <v>123.38705</v>
      </c>
      <c r="Z897" s="48">
        <v>1.7519499999999999</v>
      </c>
      <c r="AA897" s="29">
        <f t="shared" si="238"/>
        <v>125.139</v>
      </c>
      <c r="AB897" s="48">
        <f t="shared" si="239"/>
        <v>0</v>
      </c>
      <c r="AC897" s="49">
        <f t="shared" si="239"/>
        <v>123.38705</v>
      </c>
      <c r="AD897" s="50">
        <f t="shared" si="239"/>
        <v>1.7519499999999999</v>
      </c>
      <c r="AE897" s="49">
        <f t="shared" si="240"/>
        <v>0</v>
      </c>
      <c r="AF897" s="48"/>
      <c r="AG897" s="49"/>
      <c r="AH897" s="50"/>
      <c r="AI897" s="49"/>
      <c r="AJ897" s="49"/>
      <c r="AM897" s="35"/>
      <c r="AN897" s="35"/>
      <c r="AO897" s="12"/>
      <c r="AQ897" s="9"/>
    </row>
    <row r="898" spans="1:43" ht="19.899999999999999" customHeight="1" x14ac:dyDescent="0.2">
      <c r="A898" s="56"/>
      <c r="B898" s="98" t="s">
        <v>42</v>
      </c>
      <c r="C898" s="48">
        <v>65756.630999999994</v>
      </c>
      <c r="D898" s="48"/>
      <c r="E898" s="48">
        <v>0</v>
      </c>
      <c r="F898" s="48">
        <v>0</v>
      </c>
      <c r="G898" s="49">
        <f t="shared" si="236"/>
        <v>0</v>
      </c>
      <c r="H898" s="48"/>
      <c r="I898" s="48">
        <f>F898-E898</f>
        <v>0</v>
      </c>
      <c r="J898" s="48"/>
      <c r="K898" s="49"/>
      <c r="L898" s="48"/>
      <c r="M898" s="48"/>
      <c r="N898" s="48"/>
      <c r="O898" s="49">
        <f t="shared" si="237"/>
        <v>28966.489391606312</v>
      </c>
      <c r="P898" s="48">
        <v>0</v>
      </c>
      <c r="Q898" s="48">
        <v>28560.959022123825</v>
      </c>
      <c r="R898" s="48">
        <v>405.53036948248837</v>
      </c>
      <c r="S898" s="49">
        <v>0</v>
      </c>
      <c r="T898" s="48"/>
      <c r="U898" s="48"/>
      <c r="V898" s="48"/>
      <c r="W898" s="49">
        <v>0</v>
      </c>
      <c r="X898" s="48"/>
      <c r="Y898" s="48"/>
      <c r="Z898" s="48"/>
      <c r="AA898" s="29">
        <f t="shared" si="238"/>
        <v>0</v>
      </c>
      <c r="AB898" s="48">
        <f t="shared" si="239"/>
        <v>0</v>
      </c>
      <c r="AC898" s="49">
        <f t="shared" si="239"/>
        <v>0</v>
      </c>
      <c r="AD898" s="50">
        <f t="shared" si="239"/>
        <v>0</v>
      </c>
      <c r="AE898" s="49">
        <f t="shared" si="240"/>
        <v>0</v>
      </c>
      <c r="AF898" s="48"/>
      <c r="AG898" s="49"/>
      <c r="AH898" s="50"/>
      <c r="AI898" s="49"/>
      <c r="AJ898" s="49"/>
      <c r="AM898" s="35"/>
      <c r="AN898" s="35"/>
      <c r="AO898" s="12"/>
      <c r="AQ898" s="9"/>
    </row>
    <row r="899" spans="1:43" ht="19.899999999999999" customHeight="1" x14ac:dyDescent="0.2">
      <c r="A899" s="56"/>
      <c r="B899" s="98" t="s">
        <v>43</v>
      </c>
      <c r="C899" s="48">
        <v>12000</v>
      </c>
      <c r="D899" s="48"/>
      <c r="E899" s="48">
        <v>0</v>
      </c>
      <c r="F899" s="48">
        <v>0</v>
      </c>
      <c r="G899" s="49">
        <f t="shared" si="236"/>
        <v>0</v>
      </c>
      <c r="H899" s="48"/>
      <c r="I899" s="48">
        <f>F899-E899</f>
        <v>0</v>
      </c>
      <c r="J899" s="48"/>
      <c r="K899" s="49"/>
      <c r="L899" s="48"/>
      <c r="M899" s="48"/>
      <c r="N899" s="48"/>
      <c r="O899" s="49">
        <f t="shared" si="237"/>
        <v>0</v>
      </c>
      <c r="P899" s="48">
        <v>0</v>
      </c>
      <c r="Q899" s="48">
        <v>0</v>
      </c>
      <c r="R899" s="48">
        <v>0</v>
      </c>
      <c r="S899" s="49">
        <v>0</v>
      </c>
      <c r="T899" s="48"/>
      <c r="U899" s="48"/>
      <c r="V899" s="48"/>
      <c r="W899" s="49">
        <v>0</v>
      </c>
      <c r="X899" s="48"/>
      <c r="Y899" s="48"/>
      <c r="Z899" s="48"/>
      <c r="AA899" s="29">
        <f t="shared" si="238"/>
        <v>0</v>
      </c>
      <c r="AB899" s="48">
        <f t="shared" si="239"/>
        <v>0</v>
      </c>
      <c r="AC899" s="49">
        <f t="shared" si="239"/>
        <v>0</v>
      </c>
      <c r="AD899" s="50">
        <f t="shared" si="239"/>
        <v>0</v>
      </c>
      <c r="AE899" s="49">
        <f t="shared" si="240"/>
        <v>0</v>
      </c>
      <c r="AF899" s="48"/>
      <c r="AG899" s="49"/>
      <c r="AH899" s="50"/>
      <c r="AI899" s="49"/>
      <c r="AJ899" s="49"/>
      <c r="AM899" s="35"/>
      <c r="AN899" s="35"/>
      <c r="AO899" s="12"/>
      <c r="AQ899" s="9"/>
    </row>
    <row r="900" spans="1:43" ht="19.899999999999999" customHeight="1" x14ac:dyDescent="0.2">
      <c r="A900" s="56"/>
      <c r="B900" s="98" t="s">
        <v>44</v>
      </c>
      <c r="C900" s="48">
        <v>3409.35023</v>
      </c>
      <c r="D900" s="48">
        <v>96.511229999999998</v>
      </c>
      <c r="E900" s="48">
        <v>91.718000000000302</v>
      </c>
      <c r="F900" s="48">
        <v>91.718000000000302</v>
      </c>
      <c r="G900" s="49">
        <f t="shared" si="236"/>
        <v>0</v>
      </c>
      <c r="H900" s="48"/>
      <c r="I900" s="48">
        <f>F900-E900</f>
        <v>0</v>
      </c>
      <c r="J900" s="48"/>
      <c r="K900" s="49"/>
      <c r="L900" s="48"/>
      <c r="M900" s="48"/>
      <c r="N900" s="48"/>
      <c r="O900" s="49">
        <f t="shared" si="237"/>
        <v>1459.473608393688</v>
      </c>
      <c r="P900" s="48">
        <v>0</v>
      </c>
      <c r="Q900" s="48">
        <v>1439.0409778761764</v>
      </c>
      <c r="R900" s="48">
        <v>20.43263051751163</v>
      </c>
      <c r="S900" s="49">
        <f>T900+U900+V900</f>
        <v>0</v>
      </c>
      <c r="T900" s="48">
        <f>T896-SUM(T897:T899)</f>
        <v>0</v>
      </c>
      <c r="U900" s="48">
        <f>U896-SUM(U897:U899)</f>
        <v>0</v>
      </c>
      <c r="V900" s="48">
        <f>V896-SUM(V897:V899)</f>
        <v>0</v>
      </c>
      <c r="W900" s="49">
        <f>X900+Y900+Z900</f>
        <v>4.7932299999999941</v>
      </c>
      <c r="X900" s="48">
        <f>X896-SUM(X897:X899)</f>
        <v>0</v>
      </c>
      <c r="Y900" s="48">
        <f>Y896-SUM(Y897:Y899)</f>
        <v>4.7261199999999945</v>
      </c>
      <c r="Z900" s="48">
        <f>Z896-SUM(Z897:Z899)</f>
        <v>6.7110000000000003E-2</v>
      </c>
      <c r="AA900" s="29">
        <f t="shared" si="238"/>
        <v>4.7932299999999941</v>
      </c>
      <c r="AB900" s="48">
        <f t="shared" si="239"/>
        <v>0</v>
      </c>
      <c r="AC900" s="49">
        <f t="shared" si="239"/>
        <v>4.7261199999999945</v>
      </c>
      <c r="AD900" s="50">
        <f t="shared" si="239"/>
        <v>6.7110000000000003E-2</v>
      </c>
      <c r="AE900" s="49">
        <f t="shared" si="240"/>
        <v>0</v>
      </c>
      <c r="AF900" s="48"/>
      <c r="AG900" s="49"/>
      <c r="AH900" s="50"/>
      <c r="AI900" s="49"/>
      <c r="AJ900" s="49"/>
      <c r="AM900" s="35"/>
      <c r="AN900" s="35"/>
      <c r="AO900" s="12"/>
      <c r="AQ900" s="9"/>
    </row>
    <row r="901" spans="1:43" ht="68.45" customHeight="1" x14ac:dyDescent="0.2">
      <c r="A901" s="56">
        <v>163</v>
      </c>
      <c r="B901" s="112" t="s">
        <v>251</v>
      </c>
      <c r="C901" s="42">
        <v>80426.462940000012</v>
      </c>
      <c r="D901" s="42">
        <f>SUM(D902:D905)</f>
        <v>3429.46594</v>
      </c>
      <c r="E901" s="42">
        <v>0</v>
      </c>
      <c r="F901" s="42">
        <v>0</v>
      </c>
      <c r="G901" s="46">
        <f>H901+I901+J901</f>
        <v>0</v>
      </c>
      <c r="H901" s="54"/>
      <c r="I901" s="54"/>
      <c r="J901" s="54"/>
      <c r="K901" s="46">
        <f>L901+M901+N901</f>
        <v>0</v>
      </c>
      <c r="L901" s="54"/>
      <c r="M901" s="54"/>
      <c r="N901" s="54"/>
      <c r="O901" s="46">
        <f>P901+Q901+R901</f>
        <v>3003.0030000000002</v>
      </c>
      <c r="P901" s="54">
        <v>0</v>
      </c>
      <c r="Q901" s="54">
        <v>3000</v>
      </c>
      <c r="R901" s="54">
        <v>3.0030000000000001</v>
      </c>
      <c r="S901" s="49">
        <f>T901+U901+V901</f>
        <v>0</v>
      </c>
      <c r="T901" s="48">
        <v>0</v>
      </c>
      <c r="U901" s="48">
        <v>0</v>
      </c>
      <c r="V901" s="48">
        <v>0</v>
      </c>
      <c r="W901" s="46">
        <f>X901+Y901+Z901</f>
        <v>0</v>
      </c>
      <c r="X901" s="54">
        <v>0</v>
      </c>
      <c r="Y901" s="54">
        <v>0</v>
      </c>
      <c r="Z901" s="54">
        <v>0</v>
      </c>
      <c r="AA901" s="29">
        <f>AB901+AC901+AD901</f>
        <v>0</v>
      </c>
      <c r="AB901" s="48">
        <f t="shared" si="239"/>
        <v>0</v>
      </c>
      <c r="AC901" s="49">
        <f t="shared" si="239"/>
        <v>0</v>
      </c>
      <c r="AD901" s="50">
        <f t="shared" si="239"/>
        <v>0</v>
      </c>
      <c r="AE901" s="46">
        <f>AF901+AG901+AH901</f>
        <v>0</v>
      </c>
      <c r="AF901" s="54"/>
      <c r="AG901" s="46"/>
      <c r="AH901" s="55"/>
      <c r="AI901" s="46"/>
      <c r="AJ901" s="46"/>
      <c r="AL901" s="12">
        <f>G901+W901-K901-S901-(AA901-AE901)</f>
        <v>0</v>
      </c>
      <c r="AM901" s="35">
        <f>G901+W901-K901-S901</f>
        <v>0</v>
      </c>
      <c r="AN901" s="35">
        <f>AA901-AE901</f>
        <v>0</v>
      </c>
      <c r="AO901" s="12">
        <f>AM901-AN901</f>
        <v>0</v>
      </c>
      <c r="AQ901" s="9"/>
    </row>
    <row r="902" spans="1:43" ht="19.899999999999999" customHeight="1" x14ac:dyDescent="0.2">
      <c r="A902" s="56"/>
      <c r="B902" s="98" t="s">
        <v>41</v>
      </c>
      <c r="C902" s="48">
        <v>3315.3659400000001</v>
      </c>
      <c r="D902" s="48">
        <f>C902</f>
        <v>3315.3659400000001</v>
      </c>
      <c r="E902" s="48">
        <v>0</v>
      </c>
      <c r="F902" s="48">
        <v>0</v>
      </c>
      <c r="G902" s="49">
        <f>H902+I902+J902</f>
        <v>0</v>
      </c>
      <c r="H902" s="48"/>
      <c r="I902" s="48">
        <f>F902-E902</f>
        <v>0</v>
      </c>
      <c r="J902" s="48"/>
      <c r="K902" s="49"/>
      <c r="L902" s="48"/>
      <c r="M902" s="48"/>
      <c r="N902" s="48"/>
      <c r="O902" s="49">
        <f>P902+Q902+R902</f>
        <v>2888.9029999999998</v>
      </c>
      <c r="P902" s="48">
        <v>0</v>
      </c>
      <c r="Q902" s="48">
        <v>2886.0140969999998</v>
      </c>
      <c r="R902" s="48">
        <v>2.8889029999999996</v>
      </c>
      <c r="S902" s="49">
        <v>0</v>
      </c>
      <c r="T902" s="48"/>
      <c r="U902" s="48"/>
      <c r="V902" s="48"/>
      <c r="W902" s="49">
        <v>0</v>
      </c>
      <c r="X902" s="48"/>
      <c r="Y902" s="48"/>
      <c r="Z902" s="48"/>
      <c r="AA902" s="29">
        <f>AB902+AC902+AD902</f>
        <v>0</v>
      </c>
      <c r="AB902" s="48">
        <f t="shared" si="239"/>
        <v>0</v>
      </c>
      <c r="AC902" s="49">
        <f t="shared" si="239"/>
        <v>0</v>
      </c>
      <c r="AD902" s="50">
        <f t="shared" si="239"/>
        <v>0</v>
      </c>
      <c r="AE902" s="49">
        <f>AF902+AG902+AH902</f>
        <v>0</v>
      </c>
      <c r="AF902" s="48"/>
      <c r="AG902" s="49"/>
      <c r="AH902" s="50"/>
      <c r="AI902" s="49"/>
      <c r="AJ902" s="49"/>
      <c r="AM902" s="35"/>
      <c r="AN902" s="35"/>
      <c r="AO902" s="12"/>
      <c r="AQ902" s="9"/>
    </row>
    <row r="903" spans="1:43" ht="19.899999999999999" customHeight="1" x14ac:dyDescent="0.2">
      <c r="A903" s="56"/>
      <c r="B903" s="98" t="s">
        <v>42</v>
      </c>
      <c r="C903" s="48">
        <v>73501.327000000005</v>
      </c>
      <c r="D903" s="48"/>
      <c r="E903" s="48">
        <v>0</v>
      </c>
      <c r="F903" s="48">
        <v>0</v>
      </c>
      <c r="G903" s="49">
        <f>H903+I903+J903</f>
        <v>0</v>
      </c>
      <c r="H903" s="48"/>
      <c r="I903" s="48">
        <f>F903-E903</f>
        <v>0</v>
      </c>
      <c r="J903" s="48"/>
      <c r="K903" s="49"/>
      <c r="L903" s="48"/>
      <c r="M903" s="48"/>
      <c r="N903" s="48"/>
      <c r="O903" s="49">
        <f>P903+Q903+R903</f>
        <v>0</v>
      </c>
      <c r="P903" s="48">
        <v>0</v>
      </c>
      <c r="Q903" s="48">
        <v>0</v>
      </c>
      <c r="R903" s="48">
        <v>0</v>
      </c>
      <c r="S903" s="49">
        <v>0</v>
      </c>
      <c r="T903" s="48"/>
      <c r="U903" s="48"/>
      <c r="V903" s="48"/>
      <c r="W903" s="49">
        <v>0</v>
      </c>
      <c r="X903" s="48"/>
      <c r="Y903" s="48"/>
      <c r="Z903" s="48"/>
      <c r="AA903" s="29">
        <f>AB903+AC903+AD903</f>
        <v>0</v>
      </c>
      <c r="AB903" s="48">
        <f t="shared" si="239"/>
        <v>0</v>
      </c>
      <c r="AC903" s="49">
        <f t="shared" si="239"/>
        <v>0</v>
      </c>
      <c r="AD903" s="50">
        <f t="shared" si="239"/>
        <v>0</v>
      </c>
      <c r="AE903" s="49">
        <f>AF903+AG903+AH903</f>
        <v>0</v>
      </c>
      <c r="AF903" s="48"/>
      <c r="AG903" s="49"/>
      <c r="AH903" s="50"/>
      <c r="AI903" s="49"/>
      <c r="AJ903" s="49"/>
      <c r="AM903" s="35"/>
      <c r="AN903" s="35"/>
      <c r="AO903" s="12"/>
      <c r="AQ903" s="9"/>
    </row>
    <row r="904" spans="1:43" ht="19.899999999999999" customHeight="1" x14ac:dyDescent="0.2">
      <c r="A904" s="56"/>
      <c r="B904" s="98" t="s">
        <v>43</v>
      </c>
      <c r="C904" s="48">
        <v>0</v>
      </c>
      <c r="D904" s="48"/>
      <c r="E904" s="48">
        <v>0</v>
      </c>
      <c r="F904" s="48">
        <v>0</v>
      </c>
      <c r="G904" s="49">
        <f>H904+I904+J904</f>
        <v>0</v>
      </c>
      <c r="H904" s="48"/>
      <c r="I904" s="48">
        <f>F904-E904</f>
        <v>0</v>
      </c>
      <c r="J904" s="48"/>
      <c r="K904" s="49"/>
      <c r="L904" s="48"/>
      <c r="M904" s="48"/>
      <c r="N904" s="48"/>
      <c r="O904" s="49">
        <f>P904+Q904+R904</f>
        <v>0</v>
      </c>
      <c r="P904" s="48">
        <v>0</v>
      </c>
      <c r="Q904" s="48">
        <v>0</v>
      </c>
      <c r="R904" s="48">
        <v>0</v>
      </c>
      <c r="S904" s="49">
        <v>0</v>
      </c>
      <c r="T904" s="48"/>
      <c r="U904" s="48"/>
      <c r="V904" s="48"/>
      <c r="W904" s="49">
        <v>0</v>
      </c>
      <c r="X904" s="48"/>
      <c r="Y904" s="48"/>
      <c r="Z904" s="48"/>
      <c r="AA904" s="29">
        <f>AB904+AC904+AD904</f>
        <v>0</v>
      </c>
      <c r="AB904" s="48">
        <f t="shared" si="239"/>
        <v>0</v>
      </c>
      <c r="AC904" s="49">
        <f t="shared" si="239"/>
        <v>0</v>
      </c>
      <c r="AD904" s="50">
        <f t="shared" si="239"/>
        <v>0</v>
      </c>
      <c r="AE904" s="49">
        <f>AF904+AG904+AH904</f>
        <v>0</v>
      </c>
      <c r="AF904" s="48"/>
      <c r="AG904" s="49"/>
      <c r="AH904" s="50"/>
      <c r="AI904" s="49"/>
      <c r="AJ904" s="49"/>
      <c r="AM904" s="35"/>
      <c r="AN904" s="35"/>
      <c r="AO904" s="12"/>
      <c r="AQ904" s="9"/>
    </row>
    <row r="905" spans="1:43" ht="19.899999999999999" customHeight="1" x14ac:dyDescent="0.2">
      <c r="A905" s="56"/>
      <c r="B905" s="98" t="s">
        <v>44</v>
      </c>
      <c r="C905" s="48">
        <v>3609.77</v>
      </c>
      <c r="D905" s="48">
        <v>114.1</v>
      </c>
      <c r="E905" s="48">
        <v>0</v>
      </c>
      <c r="F905" s="48">
        <v>0</v>
      </c>
      <c r="G905" s="49">
        <f>H905+I905+J905</f>
        <v>0</v>
      </c>
      <c r="H905" s="48"/>
      <c r="I905" s="48">
        <f>F905-E905</f>
        <v>0</v>
      </c>
      <c r="J905" s="48"/>
      <c r="K905" s="49"/>
      <c r="L905" s="48"/>
      <c r="M905" s="48"/>
      <c r="N905" s="48"/>
      <c r="O905" s="49">
        <f>P905+Q905+R905</f>
        <v>114.10000000000011</v>
      </c>
      <c r="P905" s="48">
        <v>0</v>
      </c>
      <c r="Q905" s="48">
        <v>113.98590300000011</v>
      </c>
      <c r="R905" s="48">
        <v>0.11409700000000048</v>
      </c>
      <c r="S905" s="49">
        <f>T905+U905+V905</f>
        <v>0</v>
      </c>
      <c r="T905" s="48">
        <f>T901-SUM(T902:T904)</f>
        <v>0</v>
      </c>
      <c r="U905" s="48">
        <f>U901-SUM(U902:U904)</f>
        <v>0</v>
      </c>
      <c r="V905" s="48">
        <f>V901-SUM(V902:V904)</f>
        <v>0</v>
      </c>
      <c r="W905" s="49">
        <f>X905+Y905+Z905</f>
        <v>0</v>
      </c>
      <c r="X905" s="48">
        <f>X901-SUM(X902:X904)</f>
        <v>0</v>
      </c>
      <c r="Y905" s="48">
        <f>Y901-SUM(Y902:Y904)</f>
        <v>0</v>
      </c>
      <c r="Z905" s="48">
        <f>Z901-SUM(Z902:Z904)</f>
        <v>0</v>
      </c>
      <c r="AA905" s="29">
        <f>AB905+AC905+AD905</f>
        <v>0</v>
      </c>
      <c r="AB905" s="48">
        <f t="shared" si="239"/>
        <v>0</v>
      </c>
      <c r="AC905" s="49">
        <f t="shared" si="239"/>
        <v>0</v>
      </c>
      <c r="AD905" s="50">
        <f t="shared" si="239"/>
        <v>0</v>
      </c>
      <c r="AE905" s="49">
        <f>AF905+AG905+AH905</f>
        <v>0</v>
      </c>
      <c r="AF905" s="48"/>
      <c r="AG905" s="49"/>
      <c r="AH905" s="50"/>
      <c r="AI905" s="49"/>
      <c r="AJ905" s="49"/>
      <c r="AM905" s="35"/>
      <c r="AN905" s="35"/>
      <c r="AO905" s="12"/>
      <c r="AQ905" s="9"/>
    </row>
    <row r="906" spans="1:43" ht="68.45" customHeight="1" x14ac:dyDescent="0.2">
      <c r="A906" s="56">
        <v>164</v>
      </c>
      <c r="B906" s="112" t="s">
        <v>252</v>
      </c>
      <c r="C906" s="42">
        <v>251650.35106000002</v>
      </c>
      <c r="D906" s="42">
        <f>SUM(D907:D910)</f>
        <v>6597.4970000000003</v>
      </c>
      <c r="E906" s="42">
        <v>19192.06163</v>
      </c>
      <c r="F906" s="42">
        <v>19192.06163</v>
      </c>
      <c r="G906" s="46">
        <f t="shared" si="236"/>
        <v>0</v>
      </c>
      <c r="H906" s="54"/>
      <c r="I906" s="54"/>
      <c r="J906" s="54"/>
      <c r="K906" s="46">
        <f>L906+M906+N906</f>
        <v>0</v>
      </c>
      <c r="L906" s="54"/>
      <c r="M906" s="54"/>
      <c r="N906" s="54"/>
      <c r="O906" s="46">
        <f t="shared" si="237"/>
        <v>85645.792000000001</v>
      </c>
      <c r="P906" s="54">
        <v>0</v>
      </c>
      <c r="Q906" s="54">
        <v>85474.5</v>
      </c>
      <c r="R906" s="54">
        <v>171.292</v>
      </c>
      <c r="S906" s="49">
        <f>T906+U906+V906</f>
        <v>4823.5231299999996</v>
      </c>
      <c r="T906" s="48">
        <v>0</v>
      </c>
      <c r="U906" s="48">
        <v>4813.87608</v>
      </c>
      <c r="V906" s="48">
        <v>9.6470500000000001</v>
      </c>
      <c r="W906" s="46">
        <f>X906+Y906+Z906</f>
        <v>4140.9864399999997</v>
      </c>
      <c r="X906" s="54">
        <v>0</v>
      </c>
      <c r="Y906" s="54">
        <v>4132.7044599999999</v>
      </c>
      <c r="Z906" s="54">
        <v>8.2819800000000008</v>
      </c>
      <c r="AA906" s="29">
        <f t="shared" si="238"/>
        <v>0</v>
      </c>
      <c r="AB906" s="48">
        <f t="shared" si="239"/>
        <v>0</v>
      </c>
      <c r="AC906" s="49">
        <f t="shared" si="239"/>
        <v>0</v>
      </c>
      <c r="AD906" s="50">
        <f t="shared" si="239"/>
        <v>0</v>
      </c>
      <c r="AE906" s="46">
        <f t="shared" si="240"/>
        <v>682.53668999999991</v>
      </c>
      <c r="AF906" s="54"/>
      <c r="AG906" s="46">
        <v>681.17161999999996</v>
      </c>
      <c r="AH906" s="55">
        <v>1.36507</v>
      </c>
      <c r="AI906" s="46"/>
      <c r="AJ906" s="46"/>
      <c r="AL906" s="12">
        <f>G906+W906-K906-S906-(AA906-AE906)</f>
        <v>0</v>
      </c>
      <c r="AM906" s="35">
        <f>G906+W906-K906-S906</f>
        <v>-682.53668999999991</v>
      </c>
      <c r="AN906" s="35">
        <f>AA906-AE906</f>
        <v>-682.53668999999991</v>
      </c>
      <c r="AO906" s="12">
        <f>AM906-AN906</f>
        <v>0</v>
      </c>
      <c r="AQ906" s="9"/>
    </row>
    <row r="907" spans="1:43" ht="19.899999999999999" customHeight="1" x14ac:dyDescent="0.2">
      <c r="A907" s="56"/>
      <c r="B907" s="98" t="s">
        <v>41</v>
      </c>
      <c r="C907" s="48">
        <v>6497.9970000000003</v>
      </c>
      <c r="D907" s="48">
        <f>C907</f>
        <v>6497.9970000000003</v>
      </c>
      <c r="E907" s="48">
        <v>6497.9970000000003</v>
      </c>
      <c r="F907" s="48">
        <v>6497.9970000000003</v>
      </c>
      <c r="G907" s="49">
        <f t="shared" si="236"/>
        <v>0</v>
      </c>
      <c r="H907" s="48"/>
      <c r="I907" s="48">
        <f>F907-E907</f>
        <v>0</v>
      </c>
      <c r="J907" s="48"/>
      <c r="K907" s="49"/>
      <c r="L907" s="48"/>
      <c r="M907" s="48"/>
      <c r="N907" s="48"/>
      <c r="O907" s="49">
        <f t="shared" si="237"/>
        <v>0</v>
      </c>
      <c r="P907" s="48">
        <v>0</v>
      </c>
      <c r="Q907" s="48">
        <v>0</v>
      </c>
      <c r="R907" s="48">
        <v>0</v>
      </c>
      <c r="S907" s="49">
        <v>0</v>
      </c>
      <c r="T907" s="48"/>
      <c r="U907" s="48"/>
      <c r="V907" s="48"/>
      <c r="W907" s="49">
        <v>0</v>
      </c>
      <c r="X907" s="48"/>
      <c r="Y907" s="48"/>
      <c r="Z907" s="48"/>
      <c r="AA907" s="29">
        <f t="shared" si="238"/>
        <v>0</v>
      </c>
      <c r="AB907" s="48">
        <f t="shared" si="239"/>
        <v>0</v>
      </c>
      <c r="AC907" s="49">
        <f t="shared" si="239"/>
        <v>0</v>
      </c>
      <c r="AD907" s="50">
        <f t="shared" si="239"/>
        <v>0</v>
      </c>
      <c r="AE907" s="49">
        <f t="shared" si="240"/>
        <v>0</v>
      </c>
      <c r="AF907" s="48"/>
      <c r="AG907" s="49"/>
      <c r="AH907" s="50"/>
      <c r="AI907" s="49"/>
      <c r="AJ907" s="49"/>
      <c r="AM907" s="35"/>
      <c r="AN907" s="35"/>
      <c r="AO907" s="12"/>
      <c r="AQ907" s="9"/>
    </row>
    <row r="908" spans="1:43" ht="19.899999999999999" customHeight="1" x14ac:dyDescent="0.2">
      <c r="A908" s="56"/>
      <c r="B908" s="98" t="s">
        <v>42</v>
      </c>
      <c r="C908" s="48">
        <v>217825.00975</v>
      </c>
      <c r="D908" s="48"/>
      <c r="E908" s="48">
        <v>11577.637999999999</v>
      </c>
      <c r="F908" s="48">
        <v>11577.638000000001</v>
      </c>
      <c r="G908" s="49">
        <f t="shared" si="236"/>
        <v>0</v>
      </c>
      <c r="H908" s="48"/>
      <c r="I908" s="48">
        <f>F908-E908</f>
        <v>0</v>
      </c>
      <c r="J908" s="48"/>
      <c r="K908" s="49"/>
      <c r="L908" s="48"/>
      <c r="M908" s="48"/>
      <c r="N908" s="48"/>
      <c r="O908" s="49">
        <f t="shared" si="237"/>
        <v>78614.84199999999</v>
      </c>
      <c r="P908" s="48">
        <v>0</v>
      </c>
      <c r="Q908" s="48">
        <v>78457.603999999992</v>
      </c>
      <c r="R908" s="48">
        <v>157.238</v>
      </c>
      <c r="S908" s="49">
        <v>3831.9070000000002</v>
      </c>
      <c r="T908" s="48"/>
      <c r="U908" s="48">
        <v>3824.2431799999999</v>
      </c>
      <c r="V908" s="48">
        <v>7.6638200000000003</v>
      </c>
      <c r="W908" s="49">
        <v>3831.9070000000002</v>
      </c>
      <c r="X908" s="48"/>
      <c r="Y908" s="48">
        <v>3824.2431799999999</v>
      </c>
      <c r="Z908" s="48">
        <v>7.6638200000000003</v>
      </c>
      <c r="AA908" s="29">
        <f t="shared" si="238"/>
        <v>0</v>
      </c>
      <c r="AB908" s="48">
        <f t="shared" si="239"/>
        <v>0</v>
      </c>
      <c r="AC908" s="49">
        <f t="shared" si="239"/>
        <v>0</v>
      </c>
      <c r="AD908" s="50">
        <f t="shared" si="239"/>
        <v>0</v>
      </c>
      <c r="AE908" s="49">
        <f t="shared" si="240"/>
        <v>0</v>
      </c>
      <c r="AF908" s="48"/>
      <c r="AG908" s="49"/>
      <c r="AH908" s="50"/>
      <c r="AI908" s="49"/>
      <c r="AJ908" s="49"/>
      <c r="AM908" s="35"/>
      <c r="AN908" s="35"/>
      <c r="AO908" s="12"/>
      <c r="AQ908" s="9"/>
    </row>
    <row r="909" spans="1:43" ht="19.899999999999999" customHeight="1" x14ac:dyDescent="0.2">
      <c r="A909" s="56"/>
      <c r="B909" s="98" t="s">
        <v>43</v>
      </c>
      <c r="C909" s="48">
        <v>7300</v>
      </c>
      <c r="D909" s="48"/>
      <c r="E909" s="48">
        <v>0</v>
      </c>
      <c r="F909" s="48">
        <v>0</v>
      </c>
      <c r="G909" s="49">
        <f t="shared" si="236"/>
        <v>0</v>
      </c>
      <c r="H909" s="48"/>
      <c r="I909" s="48">
        <f>F909-E909</f>
        <v>0</v>
      </c>
      <c r="J909" s="48"/>
      <c r="K909" s="49"/>
      <c r="L909" s="48"/>
      <c r="M909" s="48"/>
      <c r="N909" s="48"/>
      <c r="O909" s="49">
        <f t="shared" si="237"/>
        <v>0</v>
      </c>
      <c r="P909" s="48">
        <v>0</v>
      </c>
      <c r="Q909" s="48">
        <v>0</v>
      </c>
      <c r="R909" s="48">
        <v>0</v>
      </c>
      <c r="S909" s="49">
        <v>0</v>
      </c>
      <c r="T909" s="48"/>
      <c r="U909" s="48"/>
      <c r="V909" s="48"/>
      <c r="W909" s="49">
        <v>0</v>
      </c>
      <c r="X909" s="48"/>
      <c r="Y909" s="48"/>
      <c r="Z909" s="48"/>
      <c r="AA909" s="29">
        <f t="shared" si="238"/>
        <v>0</v>
      </c>
      <c r="AB909" s="48">
        <f t="shared" si="239"/>
        <v>0</v>
      </c>
      <c r="AC909" s="49">
        <f t="shared" si="239"/>
        <v>0</v>
      </c>
      <c r="AD909" s="50">
        <f t="shared" si="239"/>
        <v>0</v>
      </c>
      <c r="AE909" s="49">
        <f t="shared" si="240"/>
        <v>0</v>
      </c>
      <c r="AF909" s="48"/>
      <c r="AG909" s="49"/>
      <c r="AH909" s="50"/>
      <c r="AI909" s="49"/>
      <c r="AJ909" s="49"/>
      <c r="AM909" s="35"/>
      <c r="AN909" s="35"/>
      <c r="AO909" s="12"/>
      <c r="AQ909" s="9"/>
    </row>
    <row r="910" spans="1:43" ht="19.899999999999999" customHeight="1" x14ac:dyDescent="0.2">
      <c r="A910" s="56"/>
      <c r="B910" s="98" t="s">
        <v>44</v>
      </c>
      <c r="C910" s="48">
        <v>20027.34431</v>
      </c>
      <c r="D910" s="48">
        <v>99.5</v>
      </c>
      <c r="E910" s="48">
        <v>1116.4266299999999</v>
      </c>
      <c r="F910" s="48">
        <v>1116.4266299999999</v>
      </c>
      <c r="G910" s="49">
        <f t="shared" si="236"/>
        <v>0</v>
      </c>
      <c r="H910" s="48"/>
      <c r="I910" s="48">
        <f>F910-E910</f>
        <v>0</v>
      </c>
      <c r="J910" s="48"/>
      <c r="K910" s="49"/>
      <c r="L910" s="48"/>
      <c r="M910" s="48"/>
      <c r="N910" s="48"/>
      <c r="O910" s="49">
        <f t="shared" si="237"/>
        <v>7030.9500000000007</v>
      </c>
      <c r="P910" s="48">
        <v>0</v>
      </c>
      <c r="Q910" s="48">
        <v>7016.8960000000006</v>
      </c>
      <c r="R910" s="48">
        <v>14.054</v>
      </c>
      <c r="S910" s="49">
        <f>T910+U910+V910</f>
        <v>991.61613000000011</v>
      </c>
      <c r="T910" s="48">
        <f>T906-SUM(T907:T909)</f>
        <v>0</v>
      </c>
      <c r="U910" s="48">
        <f>U906-SUM(U907:U909)</f>
        <v>989.63290000000006</v>
      </c>
      <c r="V910" s="48">
        <f>V906-SUM(V907:V909)</f>
        <v>1.9832299999999998</v>
      </c>
      <c r="W910" s="49">
        <f>X910+Y910+Z910</f>
        <v>309.07943999999998</v>
      </c>
      <c r="X910" s="48">
        <f>X906-SUM(X907:X909)</f>
        <v>0</v>
      </c>
      <c r="Y910" s="48">
        <f>Y906-SUM(Y907:Y909)</f>
        <v>308.46127999999999</v>
      </c>
      <c r="Z910" s="48">
        <f>Z906-SUM(Z907:Z909)</f>
        <v>0.61816000000000049</v>
      </c>
      <c r="AA910" s="29">
        <f t="shared" si="238"/>
        <v>0</v>
      </c>
      <c r="AB910" s="48">
        <f t="shared" si="239"/>
        <v>0</v>
      </c>
      <c r="AC910" s="49">
        <f t="shared" si="239"/>
        <v>0</v>
      </c>
      <c r="AD910" s="50">
        <f t="shared" si="239"/>
        <v>0</v>
      </c>
      <c r="AE910" s="49">
        <f t="shared" si="240"/>
        <v>682.53668999999991</v>
      </c>
      <c r="AF910" s="48"/>
      <c r="AG910" s="49">
        <v>681.17161999999996</v>
      </c>
      <c r="AH910" s="50">
        <v>1.36507</v>
      </c>
      <c r="AI910" s="49"/>
      <c r="AJ910" s="49"/>
      <c r="AM910" s="35"/>
      <c r="AN910" s="35"/>
      <c r="AO910" s="12"/>
      <c r="AQ910" s="9"/>
    </row>
    <row r="911" spans="1:43" ht="24.6" customHeight="1" x14ac:dyDescent="0.2">
      <c r="A911" s="26"/>
      <c r="B911" s="36" t="s">
        <v>151</v>
      </c>
      <c r="C911" s="29">
        <f>C912+C919</f>
        <v>1281576.2308899998</v>
      </c>
      <c r="D911" s="29">
        <f t="shared" ref="D911:AI911" si="241">D912+D919</f>
        <v>19057.194389999997</v>
      </c>
      <c r="E911" s="29">
        <f t="shared" si="241"/>
        <v>742889.16124999989</v>
      </c>
      <c r="F911" s="29">
        <f t="shared" si="241"/>
        <v>745435.45164999983</v>
      </c>
      <c r="G911" s="29">
        <f t="shared" si="241"/>
        <v>2546.2904000000003</v>
      </c>
      <c r="H911" s="29">
        <f t="shared" si="241"/>
        <v>0</v>
      </c>
      <c r="I911" s="29">
        <f t="shared" si="241"/>
        <v>2007.0043200000002</v>
      </c>
      <c r="J911" s="29">
        <f t="shared" si="241"/>
        <v>539.28608000000008</v>
      </c>
      <c r="K911" s="29">
        <f t="shared" si="241"/>
        <v>0</v>
      </c>
      <c r="L911" s="29">
        <f t="shared" si="241"/>
        <v>0</v>
      </c>
      <c r="M911" s="29">
        <f t="shared" si="241"/>
        <v>0</v>
      </c>
      <c r="N911" s="29">
        <f t="shared" si="241"/>
        <v>0</v>
      </c>
      <c r="O911" s="29">
        <f t="shared" si="241"/>
        <v>603249.50900000008</v>
      </c>
      <c r="P911" s="29">
        <f t="shared" si="241"/>
        <v>30740.100000000002</v>
      </c>
      <c r="Q911" s="29">
        <f t="shared" si="241"/>
        <v>469743.2</v>
      </c>
      <c r="R911" s="29">
        <f t="shared" si="241"/>
        <v>102766.209</v>
      </c>
      <c r="S911" s="29">
        <f t="shared" si="241"/>
        <v>142360.38835999998</v>
      </c>
      <c r="T911" s="29">
        <f t="shared" si="241"/>
        <v>6393.22984</v>
      </c>
      <c r="U911" s="29">
        <f t="shared" si="241"/>
        <v>119599.58430999998</v>
      </c>
      <c r="V911" s="29">
        <f t="shared" si="241"/>
        <v>16367.574209999999</v>
      </c>
      <c r="W911" s="29">
        <f t="shared" si="241"/>
        <v>204132.886092</v>
      </c>
      <c r="X911" s="29">
        <f t="shared" si="241"/>
        <v>6393.22984</v>
      </c>
      <c r="Y911" s="29">
        <f t="shared" si="241"/>
        <v>178764.908142</v>
      </c>
      <c r="Z911" s="29">
        <f t="shared" si="241"/>
        <v>18974.74811</v>
      </c>
      <c r="AA911" s="29">
        <f t="shared" si="241"/>
        <v>64318.788132000001</v>
      </c>
      <c r="AB911" s="29">
        <f t="shared" si="241"/>
        <v>0</v>
      </c>
      <c r="AC911" s="29">
        <f t="shared" si="241"/>
        <v>61172.328152000002</v>
      </c>
      <c r="AD911" s="29">
        <f t="shared" si="241"/>
        <v>3146.4599800000001</v>
      </c>
      <c r="AE911" s="29">
        <f t="shared" si="241"/>
        <v>0</v>
      </c>
      <c r="AF911" s="29">
        <f t="shared" si="241"/>
        <v>0</v>
      </c>
      <c r="AG911" s="29">
        <f t="shared" si="241"/>
        <v>0</v>
      </c>
      <c r="AH911" s="29">
        <f t="shared" si="241"/>
        <v>0</v>
      </c>
      <c r="AI911" s="29">
        <f t="shared" si="241"/>
        <v>0</v>
      </c>
      <c r="AJ911" s="29"/>
      <c r="AL911" s="12">
        <f>G911+W911-K911-S911-(AA911-AE911)</f>
        <v>0</v>
      </c>
      <c r="AM911" s="35">
        <f>G911+W911-K911-S911</f>
        <v>64318.788132000016</v>
      </c>
      <c r="AN911" s="35">
        <f>AA911-AE911</f>
        <v>64318.788132000001</v>
      </c>
      <c r="AO911" s="12">
        <f>AM911-AN911</f>
        <v>0</v>
      </c>
      <c r="AQ911" s="9"/>
    </row>
    <row r="912" spans="1:43" ht="46.15" customHeight="1" x14ac:dyDescent="0.2">
      <c r="A912" s="26"/>
      <c r="B912" s="37" t="s">
        <v>253</v>
      </c>
      <c r="C912" s="29">
        <f>C913</f>
        <v>352600.80537999992</v>
      </c>
      <c r="D912" s="29">
        <f t="shared" ref="D912:S913" si="242">D913</f>
        <v>0</v>
      </c>
      <c r="E912" s="29">
        <f t="shared" si="242"/>
        <v>331354.02799999999</v>
      </c>
      <c r="F912" s="29">
        <f t="shared" si="242"/>
        <v>331354.02799999993</v>
      </c>
      <c r="G912" s="29">
        <f t="shared" si="242"/>
        <v>0</v>
      </c>
      <c r="H912" s="29">
        <f t="shared" si="242"/>
        <v>0</v>
      </c>
      <c r="I912" s="29">
        <f t="shared" si="242"/>
        <v>0</v>
      </c>
      <c r="J912" s="29">
        <f t="shared" si="242"/>
        <v>0</v>
      </c>
      <c r="K912" s="29">
        <f t="shared" si="242"/>
        <v>0</v>
      </c>
      <c r="L912" s="29">
        <f t="shared" si="242"/>
        <v>0</v>
      </c>
      <c r="M912" s="29">
        <f t="shared" si="242"/>
        <v>0</v>
      </c>
      <c r="N912" s="29">
        <f t="shared" si="242"/>
        <v>0</v>
      </c>
      <c r="O912" s="29">
        <f t="shared" si="242"/>
        <v>21404.105000000003</v>
      </c>
      <c r="P912" s="29">
        <f t="shared" si="242"/>
        <v>0</v>
      </c>
      <c r="Q912" s="29">
        <f t="shared" si="242"/>
        <v>20333.900000000001</v>
      </c>
      <c r="R912" s="29">
        <f t="shared" si="242"/>
        <v>1070.2049999999999</v>
      </c>
      <c r="S912" s="29">
        <f t="shared" si="242"/>
        <v>21042.44283</v>
      </c>
      <c r="T912" s="29">
        <f t="shared" ref="T912:AI913" si="243">T913</f>
        <v>0</v>
      </c>
      <c r="U912" s="29">
        <f t="shared" si="243"/>
        <v>19980.10396</v>
      </c>
      <c r="V912" s="29">
        <f t="shared" si="243"/>
        <v>1062.33887</v>
      </c>
      <c r="W912" s="29">
        <f t="shared" si="243"/>
        <v>21246.77738</v>
      </c>
      <c r="X912" s="29">
        <f t="shared" si="243"/>
        <v>0</v>
      </c>
      <c r="Y912" s="29">
        <f t="shared" si="243"/>
        <v>20184.43851</v>
      </c>
      <c r="Z912" s="29">
        <f t="shared" si="243"/>
        <v>1062.33887</v>
      </c>
      <c r="AA912" s="29">
        <f t="shared" si="243"/>
        <v>204.33454999999958</v>
      </c>
      <c r="AB912" s="29">
        <f t="shared" si="243"/>
        <v>0</v>
      </c>
      <c r="AC912" s="29">
        <f t="shared" si="243"/>
        <v>204.33454999999958</v>
      </c>
      <c r="AD912" s="29">
        <f t="shared" si="243"/>
        <v>0</v>
      </c>
      <c r="AE912" s="29">
        <f t="shared" si="243"/>
        <v>0</v>
      </c>
      <c r="AF912" s="29">
        <f t="shared" si="243"/>
        <v>0</v>
      </c>
      <c r="AG912" s="29">
        <f t="shared" si="243"/>
        <v>0</v>
      </c>
      <c r="AH912" s="29">
        <f t="shared" si="243"/>
        <v>0</v>
      </c>
      <c r="AI912" s="29">
        <f t="shared" si="243"/>
        <v>0</v>
      </c>
      <c r="AJ912" s="29"/>
      <c r="AM912" s="35"/>
      <c r="AN912" s="35"/>
      <c r="AO912" s="12"/>
      <c r="AQ912" s="9"/>
    </row>
    <row r="913" spans="1:43" ht="202.9" customHeight="1" x14ac:dyDescent="0.2">
      <c r="A913" s="26"/>
      <c r="B913" s="122" t="s">
        <v>254</v>
      </c>
      <c r="C913" s="39">
        <f>C914</f>
        <v>352600.80537999992</v>
      </c>
      <c r="D913" s="39">
        <f t="shared" si="242"/>
        <v>0</v>
      </c>
      <c r="E913" s="39">
        <f t="shared" si="242"/>
        <v>331354.02799999999</v>
      </c>
      <c r="F913" s="39">
        <f t="shared" si="242"/>
        <v>331354.02799999993</v>
      </c>
      <c r="G913" s="39">
        <f t="shared" si="242"/>
        <v>0</v>
      </c>
      <c r="H913" s="39">
        <f t="shared" si="242"/>
        <v>0</v>
      </c>
      <c r="I913" s="39">
        <f t="shared" si="242"/>
        <v>0</v>
      </c>
      <c r="J913" s="39">
        <f t="shared" si="242"/>
        <v>0</v>
      </c>
      <c r="K913" s="39">
        <f t="shared" si="242"/>
        <v>0</v>
      </c>
      <c r="L913" s="39">
        <f t="shared" si="242"/>
        <v>0</v>
      </c>
      <c r="M913" s="39">
        <f t="shared" si="242"/>
        <v>0</v>
      </c>
      <c r="N913" s="39">
        <f t="shared" si="242"/>
        <v>0</v>
      </c>
      <c r="O913" s="39">
        <f t="shared" si="242"/>
        <v>21404.105000000003</v>
      </c>
      <c r="P913" s="39">
        <f t="shared" si="242"/>
        <v>0</v>
      </c>
      <c r="Q913" s="39">
        <f t="shared" si="242"/>
        <v>20333.900000000001</v>
      </c>
      <c r="R913" s="39">
        <f t="shared" si="242"/>
        <v>1070.2049999999999</v>
      </c>
      <c r="S913" s="39">
        <f t="shared" si="242"/>
        <v>21042.44283</v>
      </c>
      <c r="T913" s="39">
        <f t="shared" si="243"/>
        <v>0</v>
      </c>
      <c r="U913" s="39">
        <f t="shared" si="243"/>
        <v>19980.10396</v>
      </c>
      <c r="V913" s="39">
        <f t="shared" si="243"/>
        <v>1062.33887</v>
      </c>
      <c r="W913" s="39">
        <f t="shared" si="243"/>
        <v>21246.77738</v>
      </c>
      <c r="X913" s="39">
        <f t="shared" si="243"/>
        <v>0</v>
      </c>
      <c r="Y913" s="39">
        <f t="shared" si="243"/>
        <v>20184.43851</v>
      </c>
      <c r="Z913" s="39">
        <f t="shared" si="243"/>
        <v>1062.33887</v>
      </c>
      <c r="AA913" s="39">
        <f t="shared" si="243"/>
        <v>204.33454999999958</v>
      </c>
      <c r="AB913" s="39">
        <f t="shared" si="243"/>
        <v>0</v>
      </c>
      <c r="AC913" s="39">
        <f t="shared" si="243"/>
        <v>204.33454999999958</v>
      </c>
      <c r="AD913" s="39">
        <f t="shared" si="243"/>
        <v>0</v>
      </c>
      <c r="AE913" s="39">
        <f t="shared" si="243"/>
        <v>0</v>
      </c>
      <c r="AF913" s="39">
        <f t="shared" si="243"/>
        <v>0</v>
      </c>
      <c r="AG913" s="39">
        <f t="shared" si="243"/>
        <v>0</v>
      </c>
      <c r="AH913" s="39">
        <f t="shared" si="243"/>
        <v>0</v>
      </c>
      <c r="AI913" s="39">
        <f t="shared" si="243"/>
        <v>0</v>
      </c>
      <c r="AJ913" s="39"/>
      <c r="AM913" s="35"/>
      <c r="AN913" s="35"/>
      <c r="AO913" s="12"/>
      <c r="AQ913" s="9"/>
    </row>
    <row r="914" spans="1:43" ht="76.900000000000006" customHeight="1" x14ac:dyDescent="0.2">
      <c r="A914" s="40">
        <v>165</v>
      </c>
      <c r="B914" s="62" t="s">
        <v>255</v>
      </c>
      <c r="C914" s="42">
        <v>352600.80537999992</v>
      </c>
      <c r="D914" s="42">
        <f>SUM(D915:D918)</f>
        <v>0</v>
      </c>
      <c r="E914" s="42">
        <v>331354.02799999999</v>
      </c>
      <c r="F914" s="42">
        <v>331354.02799999993</v>
      </c>
      <c r="G914" s="46">
        <f>H914+I914+J914</f>
        <v>0</v>
      </c>
      <c r="H914" s="54"/>
      <c r="I914" s="54"/>
      <c r="J914" s="54"/>
      <c r="K914" s="46">
        <f>L914+M914+N914</f>
        <v>0</v>
      </c>
      <c r="L914" s="54"/>
      <c r="M914" s="54"/>
      <c r="N914" s="54"/>
      <c r="O914" s="46">
        <f>P914+Q914+R914</f>
        <v>21404.105000000003</v>
      </c>
      <c r="P914" s="54">
        <v>0</v>
      </c>
      <c r="Q914" s="48">
        <v>20333.900000000001</v>
      </c>
      <c r="R914" s="48">
        <v>1070.2049999999999</v>
      </c>
      <c r="S914" s="49">
        <f>T914+U914+V914</f>
        <v>21042.44283</v>
      </c>
      <c r="T914" s="48">
        <v>0</v>
      </c>
      <c r="U914" s="48">
        <v>19980.10396</v>
      </c>
      <c r="V914" s="48">
        <v>1062.33887</v>
      </c>
      <c r="W914" s="46">
        <f>X914+Y914+Z914</f>
        <v>21246.77738</v>
      </c>
      <c r="X914" s="54">
        <v>0</v>
      </c>
      <c r="Y914" s="54">
        <v>20184.43851</v>
      </c>
      <c r="Z914" s="54">
        <v>1062.33887</v>
      </c>
      <c r="AA914" s="29">
        <f>AB914+AC914+AD914</f>
        <v>204.33454999999958</v>
      </c>
      <c r="AB914" s="48">
        <f t="shared" ref="AB914:AD918" si="244">X914+H914-L914-(T914-AF914)</f>
        <v>0</v>
      </c>
      <c r="AC914" s="49">
        <f t="shared" si="244"/>
        <v>204.33454999999958</v>
      </c>
      <c r="AD914" s="50">
        <f t="shared" si="244"/>
        <v>0</v>
      </c>
      <c r="AE914" s="46">
        <f>AF914+AG914+AH914</f>
        <v>0</v>
      </c>
      <c r="AF914" s="54"/>
      <c r="AG914" s="46"/>
      <c r="AH914" s="55"/>
      <c r="AI914" s="46"/>
      <c r="AJ914" s="46" t="s">
        <v>212</v>
      </c>
      <c r="AL914" s="12">
        <f>G914+W914-K914-S914-(AA914-AE914)</f>
        <v>0</v>
      </c>
      <c r="AM914" s="35">
        <f>G914+W914-K914-S914</f>
        <v>204.33454999999958</v>
      </c>
      <c r="AN914" s="35">
        <f>AA914-AE914</f>
        <v>204.33454999999958</v>
      </c>
      <c r="AO914" s="12">
        <f>AM914-AN914</f>
        <v>0</v>
      </c>
      <c r="AQ914" s="9"/>
    </row>
    <row r="915" spans="1:43" ht="19.899999999999999" customHeight="1" x14ac:dyDescent="0.2">
      <c r="A915" s="40"/>
      <c r="B915" s="98" t="s">
        <v>41</v>
      </c>
      <c r="C915" s="48">
        <v>0</v>
      </c>
      <c r="D915" s="48"/>
      <c r="E915" s="48">
        <v>0</v>
      </c>
      <c r="F915" s="48">
        <v>0</v>
      </c>
      <c r="G915" s="49">
        <f>H915+I915+J915</f>
        <v>0</v>
      </c>
      <c r="H915" s="48"/>
      <c r="I915" s="48">
        <f>F915-E915</f>
        <v>0</v>
      </c>
      <c r="J915" s="48"/>
      <c r="K915" s="49"/>
      <c r="L915" s="48"/>
      <c r="M915" s="48"/>
      <c r="N915" s="48"/>
      <c r="O915" s="49">
        <f>P915+Q915+R915</f>
        <v>0</v>
      </c>
      <c r="P915" s="48">
        <v>0</v>
      </c>
      <c r="Q915" s="48">
        <v>0</v>
      </c>
      <c r="R915" s="48">
        <v>0</v>
      </c>
      <c r="S915" s="49">
        <v>0</v>
      </c>
      <c r="T915" s="48"/>
      <c r="U915" s="48"/>
      <c r="V915" s="48"/>
      <c r="W915" s="49">
        <v>0</v>
      </c>
      <c r="X915" s="48"/>
      <c r="Y915" s="48"/>
      <c r="Z915" s="48"/>
      <c r="AA915" s="29">
        <f>AB915+AC915+AD915</f>
        <v>0</v>
      </c>
      <c r="AB915" s="48">
        <f t="shared" si="244"/>
        <v>0</v>
      </c>
      <c r="AC915" s="49">
        <f t="shared" si="244"/>
        <v>0</v>
      </c>
      <c r="AD915" s="50">
        <f t="shared" si="244"/>
        <v>0</v>
      </c>
      <c r="AE915" s="49">
        <f>AF915+AG915+AH915</f>
        <v>0</v>
      </c>
      <c r="AF915" s="48"/>
      <c r="AG915" s="49"/>
      <c r="AH915" s="50"/>
      <c r="AI915" s="49"/>
      <c r="AJ915" s="49"/>
      <c r="AM915" s="35"/>
      <c r="AN915" s="35"/>
      <c r="AO915" s="12"/>
      <c r="AQ915" s="9"/>
    </row>
    <row r="916" spans="1:43" ht="19.899999999999999" customHeight="1" x14ac:dyDescent="0.2">
      <c r="A916" s="40"/>
      <c r="B916" s="98" t="s">
        <v>42</v>
      </c>
      <c r="C916" s="48">
        <v>340475.24300000002</v>
      </c>
      <c r="D916" s="48"/>
      <c r="E916" s="48">
        <v>323300</v>
      </c>
      <c r="F916" s="48">
        <v>323300.00000000006</v>
      </c>
      <c r="G916" s="49">
        <f>H916+I916+J916</f>
        <v>0</v>
      </c>
      <c r="H916" s="48"/>
      <c r="I916" s="48">
        <f>F916-E916</f>
        <v>0</v>
      </c>
      <c r="J916" s="48"/>
      <c r="K916" s="49"/>
      <c r="L916" s="48"/>
      <c r="M916" s="48"/>
      <c r="N916" s="48"/>
      <c r="O916" s="49">
        <f>P916+Q916+R916</f>
        <v>17175.242999999999</v>
      </c>
      <c r="P916" s="48">
        <v>0</v>
      </c>
      <c r="Q916" s="48">
        <v>16316.48085</v>
      </c>
      <c r="R916" s="48">
        <v>858.76215000000002</v>
      </c>
      <c r="S916" s="49">
        <v>17175.242999999999</v>
      </c>
      <c r="T916" s="48"/>
      <c r="U916" s="48">
        <v>16316.48085</v>
      </c>
      <c r="V916" s="48">
        <v>858.76215000000002</v>
      </c>
      <c r="W916" s="49">
        <v>17175.242999999999</v>
      </c>
      <c r="X916" s="48"/>
      <c r="Y916" s="48">
        <v>16316.48085</v>
      </c>
      <c r="Z916" s="48">
        <v>858.76215000000002</v>
      </c>
      <c r="AA916" s="29">
        <f>AB916+AC916+AD916</f>
        <v>0</v>
      </c>
      <c r="AB916" s="48">
        <f t="shared" si="244"/>
        <v>0</v>
      </c>
      <c r="AC916" s="49">
        <f t="shared" si="244"/>
        <v>0</v>
      </c>
      <c r="AD916" s="50">
        <f t="shared" si="244"/>
        <v>0</v>
      </c>
      <c r="AE916" s="49">
        <f>AF916+AG916+AH916</f>
        <v>0</v>
      </c>
      <c r="AF916" s="48"/>
      <c r="AG916" s="49"/>
      <c r="AH916" s="50"/>
      <c r="AI916" s="49"/>
      <c r="AJ916" s="49"/>
      <c r="AM916" s="35"/>
      <c r="AN916" s="35"/>
      <c r="AO916" s="12"/>
      <c r="AQ916" s="9"/>
    </row>
    <row r="917" spans="1:43" ht="19.899999999999999" customHeight="1" x14ac:dyDescent="0.2">
      <c r="A917" s="40"/>
      <c r="B917" s="98" t="s">
        <v>43</v>
      </c>
      <c r="C917" s="48">
        <v>4071.5343799999991</v>
      </c>
      <c r="D917" s="48"/>
      <c r="E917" s="48">
        <v>0</v>
      </c>
      <c r="F917" s="48">
        <v>0</v>
      </c>
      <c r="G917" s="49">
        <f>H917+I917+J917</f>
        <v>0</v>
      </c>
      <c r="H917" s="48"/>
      <c r="I917" s="48">
        <f>F917-E917</f>
        <v>0</v>
      </c>
      <c r="J917" s="48"/>
      <c r="K917" s="49"/>
      <c r="L917" s="48"/>
      <c r="M917" s="48"/>
      <c r="N917" s="48"/>
      <c r="O917" s="49">
        <f>P917+Q917+R917</f>
        <v>4071.5343800000001</v>
      </c>
      <c r="P917" s="48">
        <v>0</v>
      </c>
      <c r="Q917" s="48">
        <v>3867.2701999999999</v>
      </c>
      <c r="R917" s="48">
        <v>204.26418000000001</v>
      </c>
      <c r="S917" s="49">
        <v>3867.1998299999991</v>
      </c>
      <c r="T917" s="48"/>
      <c r="U917" s="48">
        <v>3663.6231100000005</v>
      </c>
      <c r="V917" s="48">
        <v>203.57672000000002</v>
      </c>
      <c r="W917" s="49">
        <v>4071.5343799999991</v>
      </c>
      <c r="X917" s="48"/>
      <c r="Y917" s="48">
        <v>3867.95766</v>
      </c>
      <c r="Z917" s="48">
        <v>203.57672000000002</v>
      </c>
      <c r="AA917" s="29">
        <f>AB917+AC917+AD917</f>
        <v>204.33454999999958</v>
      </c>
      <c r="AB917" s="48">
        <f t="shared" si="244"/>
        <v>0</v>
      </c>
      <c r="AC917" s="49">
        <f t="shared" si="244"/>
        <v>204.33454999999958</v>
      </c>
      <c r="AD917" s="50">
        <f t="shared" si="244"/>
        <v>0</v>
      </c>
      <c r="AE917" s="49">
        <f>AF917+AG917+AH917</f>
        <v>0</v>
      </c>
      <c r="AF917" s="48"/>
      <c r="AG917" s="49"/>
      <c r="AH917" s="50"/>
      <c r="AI917" s="49"/>
      <c r="AJ917" s="49"/>
      <c r="AM917" s="35"/>
      <c r="AN917" s="35"/>
      <c r="AO917" s="12"/>
      <c r="AQ917" s="9"/>
    </row>
    <row r="918" spans="1:43" ht="19.899999999999999" customHeight="1" x14ac:dyDescent="0.2">
      <c r="A918" s="40"/>
      <c r="B918" s="98" t="s">
        <v>44</v>
      </c>
      <c r="C918" s="48">
        <v>8054.0280000000002</v>
      </c>
      <c r="D918" s="48"/>
      <c r="E918" s="48">
        <v>8054.0280000000002</v>
      </c>
      <c r="F918" s="48">
        <v>8054.0280000000002</v>
      </c>
      <c r="G918" s="49">
        <f>H918+I918+J918</f>
        <v>0</v>
      </c>
      <c r="H918" s="48"/>
      <c r="I918" s="48">
        <f>F918-E918</f>
        <v>0</v>
      </c>
      <c r="J918" s="48"/>
      <c r="K918" s="49"/>
      <c r="L918" s="48"/>
      <c r="M918" s="48"/>
      <c r="N918" s="48"/>
      <c r="O918" s="49">
        <f>P918+Q918+R918</f>
        <v>157.32762000000253</v>
      </c>
      <c r="P918" s="48">
        <v>0</v>
      </c>
      <c r="Q918" s="48">
        <v>150.14895000000251</v>
      </c>
      <c r="R918" s="48">
        <v>7.178670000000011</v>
      </c>
      <c r="S918" s="49">
        <f>T918+U918+V918</f>
        <v>0</v>
      </c>
      <c r="T918" s="48">
        <f>T914-SUM(T915:T917)</f>
        <v>0</v>
      </c>
      <c r="U918" s="48">
        <f>U914-SUM(U915:U917)</f>
        <v>0</v>
      </c>
      <c r="V918" s="48">
        <f>V914-SUM(V915:V917)</f>
        <v>0</v>
      </c>
      <c r="W918" s="49">
        <f>X918+Y918+Z918</f>
        <v>0</v>
      </c>
      <c r="X918" s="48">
        <f>X914-SUM(X915:X917)</f>
        <v>0</v>
      </c>
      <c r="Y918" s="48">
        <f>Y914-SUM(Y915:Y917)</f>
        <v>0</v>
      </c>
      <c r="Z918" s="48">
        <f>Z914-SUM(Z915:Z917)</f>
        <v>0</v>
      </c>
      <c r="AA918" s="29">
        <f>AB918+AC918+AD918</f>
        <v>0</v>
      </c>
      <c r="AB918" s="48">
        <f t="shared" si="244"/>
        <v>0</v>
      </c>
      <c r="AC918" s="49">
        <f t="shared" si="244"/>
        <v>0</v>
      </c>
      <c r="AD918" s="50">
        <f t="shared" si="244"/>
        <v>0</v>
      </c>
      <c r="AE918" s="49">
        <f>AF918+AG918+AH918</f>
        <v>0</v>
      </c>
      <c r="AF918" s="48"/>
      <c r="AG918" s="49"/>
      <c r="AH918" s="50"/>
      <c r="AI918" s="49"/>
      <c r="AJ918" s="49"/>
      <c r="AM918" s="35"/>
      <c r="AN918" s="35"/>
      <c r="AO918" s="12"/>
      <c r="AQ918" s="9"/>
    </row>
    <row r="919" spans="1:43" ht="40.9" customHeight="1" x14ac:dyDescent="0.2">
      <c r="A919" s="26"/>
      <c r="B919" s="37" t="s">
        <v>152</v>
      </c>
      <c r="C919" s="29">
        <f>C920</f>
        <v>928975.42550999997</v>
      </c>
      <c r="D919" s="29">
        <f t="shared" ref="D919:S920" si="245">D920</f>
        <v>19057.194389999997</v>
      </c>
      <c r="E919" s="29">
        <f t="shared" si="245"/>
        <v>411535.1332499999</v>
      </c>
      <c r="F919" s="29">
        <f t="shared" si="245"/>
        <v>414081.4236499999</v>
      </c>
      <c r="G919" s="29">
        <f t="shared" si="245"/>
        <v>2546.2904000000003</v>
      </c>
      <c r="H919" s="29">
        <f t="shared" si="245"/>
        <v>0</v>
      </c>
      <c r="I919" s="29">
        <f t="shared" si="245"/>
        <v>2007.0043200000002</v>
      </c>
      <c r="J919" s="29">
        <f t="shared" si="245"/>
        <v>539.28608000000008</v>
      </c>
      <c r="K919" s="29">
        <f t="shared" si="245"/>
        <v>0</v>
      </c>
      <c r="L919" s="29">
        <f t="shared" si="245"/>
        <v>0</v>
      </c>
      <c r="M919" s="29">
        <f t="shared" si="245"/>
        <v>0</v>
      </c>
      <c r="N919" s="29">
        <f t="shared" si="245"/>
        <v>0</v>
      </c>
      <c r="O919" s="29">
        <f t="shared" si="245"/>
        <v>581845.4040000001</v>
      </c>
      <c r="P919" s="29">
        <f t="shared" si="245"/>
        <v>30740.100000000002</v>
      </c>
      <c r="Q919" s="29">
        <f t="shared" si="245"/>
        <v>449409.3</v>
      </c>
      <c r="R919" s="29">
        <f t="shared" si="245"/>
        <v>101696.004</v>
      </c>
      <c r="S919" s="29">
        <f t="shared" si="245"/>
        <v>121317.94553</v>
      </c>
      <c r="T919" s="29">
        <f t="shared" ref="T919:AH920" si="246">T920</f>
        <v>6393.22984</v>
      </c>
      <c r="U919" s="29">
        <f t="shared" si="246"/>
        <v>99619.480349999983</v>
      </c>
      <c r="V919" s="29">
        <f t="shared" si="246"/>
        <v>15305.235339999999</v>
      </c>
      <c r="W919" s="29">
        <f t="shared" si="246"/>
        <v>182886.10871199999</v>
      </c>
      <c r="X919" s="29">
        <f t="shared" si="246"/>
        <v>6393.22984</v>
      </c>
      <c r="Y919" s="29">
        <f t="shared" si="246"/>
        <v>158580.46963199999</v>
      </c>
      <c r="Z919" s="29">
        <f t="shared" si="246"/>
        <v>17912.409240000001</v>
      </c>
      <c r="AA919" s="29">
        <f t="shared" si="246"/>
        <v>64114.453582000002</v>
      </c>
      <c r="AB919" s="29">
        <f t="shared" si="246"/>
        <v>0</v>
      </c>
      <c r="AC919" s="29">
        <f t="shared" si="246"/>
        <v>60967.993602000002</v>
      </c>
      <c r="AD919" s="29">
        <f t="shared" si="246"/>
        <v>3146.4599800000001</v>
      </c>
      <c r="AE919" s="29">
        <f t="shared" si="246"/>
        <v>0</v>
      </c>
      <c r="AF919" s="29">
        <f t="shared" si="246"/>
        <v>0</v>
      </c>
      <c r="AG919" s="29">
        <f t="shared" si="246"/>
        <v>0</v>
      </c>
      <c r="AH919" s="29">
        <f t="shared" si="246"/>
        <v>0</v>
      </c>
      <c r="AI919" s="29"/>
      <c r="AJ919" s="29"/>
      <c r="AL919" s="12">
        <f>G919+W919-K919-S919-(AA919-AE919)</f>
        <v>0</v>
      </c>
      <c r="AM919" s="35">
        <f>G919+W919-K919-S919</f>
        <v>64114.453581999987</v>
      </c>
      <c r="AN919" s="35">
        <f>AA919-AE919</f>
        <v>64114.453582000002</v>
      </c>
      <c r="AO919" s="12">
        <f>AM919-AN919</f>
        <v>0</v>
      </c>
      <c r="AQ919" s="9"/>
    </row>
    <row r="920" spans="1:43" ht="76.150000000000006" customHeight="1" x14ac:dyDescent="0.2">
      <c r="A920" s="26"/>
      <c r="B920" s="38" t="s">
        <v>256</v>
      </c>
      <c r="C920" s="39">
        <f>C921</f>
        <v>928975.42550999997</v>
      </c>
      <c r="D920" s="39">
        <f t="shared" si="245"/>
        <v>19057.194389999997</v>
      </c>
      <c r="E920" s="39">
        <f t="shared" si="245"/>
        <v>411535.1332499999</v>
      </c>
      <c r="F920" s="39">
        <f t="shared" si="245"/>
        <v>414081.4236499999</v>
      </c>
      <c r="G920" s="39">
        <f t="shared" si="245"/>
        <v>2546.2904000000003</v>
      </c>
      <c r="H920" s="39">
        <f t="shared" si="245"/>
        <v>0</v>
      </c>
      <c r="I920" s="39">
        <f t="shared" si="245"/>
        <v>2007.0043200000002</v>
      </c>
      <c r="J920" s="39">
        <f t="shared" si="245"/>
        <v>539.28608000000008</v>
      </c>
      <c r="K920" s="39">
        <f t="shared" si="245"/>
        <v>0</v>
      </c>
      <c r="L920" s="39">
        <f t="shared" si="245"/>
        <v>0</v>
      </c>
      <c r="M920" s="39">
        <f t="shared" si="245"/>
        <v>0</v>
      </c>
      <c r="N920" s="39">
        <f t="shared" si="245"/>
        <v>0</v>
      </c>
      <c r="O920" s="39">
        <f t="shared" si="245"/>
        <v>581845.4040000001</v>
      </c>
      <c r="P920" s="39">
        <f t="shared" si="245"/>
        <v>30740.100000000002</v>
      </c>
      <c r="Q920" s="39">
        <f t="shared" si="245"/>
        <v>449409.3</v>
      </c>
      <c r="R920" s="39">
        <f t="shared" si="245"/>
        <v>101696.004</v>
      </c>
      <c r="S920" s="39">
        <f t="shared" si="245"/>
        <v>121317.94553</v>
      </c>
      <c r="T920" s="39">
        <f t="shared" si="246"/>
        <v>6393.22984</v>
      </c>
      <c r="U920" s="39">
        <f t="shared" si="246"/>
        <v>99619.480349999983</v>
      </c>
      <c r="V920" s="39">
        <f t="shared" si="246"/>
        <v>15305.235339999999</v>
      </c>
      <c r="W920" s="39">
        <f t="shared" si="246"/>
        <v>182886.10871199999</v>
      </c>
      <c r="X920" s="39">
        <f t="shared" si="246"/>
        <v>6393.22984</v>
      </c>
      <c r="Y920" s="39">
        <f t="shared" si="246"/>
        <v>158580.46963199999</v>
      </c>
      <c r="Z920" s="39">
        <f t="shared" si="246"/>
        <v>17912.409240000001</v>
      </c>
      <c r="AA920" s="39">
        <f t="shared" si="246"/>
        <v>64114.453582000002</v>
      </c>
      <c r="AB920" s="39">
        <f t="shared" si="246"/>
        <v>0</v>
      </c>
      <c r="AC920" s="39">
        <f t="shared" si="246"/>
        <v>60967.993602000002</v>
      </c>
      <c r="AD920" s="39">
        <f t="shared" si="246"/>
        <v>3146.4599800000001</v>
      </c>
      <c r="AE920" s="39">
        <f t="shared" si="246"/>
        <v>0</v>
      </c>
      <c r="AF920" s="39">
        <f t="shared" si="246"/>
        <v>0</v>
      </c>
      <c r="AG920" s="39">
        <f t="shared" si="246"/>
        <v>0</v>
      </c>
      <c r="AH920" s="39">
        <f t="shared" si="246"/>
        <v>0</v>
      </c>
      <c r="AI920" s="39"/>
      <c r="AJ920" s="39"/>
      <c r="AL920" s="12">
        <f>G920+W920-K920-S920-(AA920-AE920)</f>
        <v>0</v>
      </c>
      <c r="AM920" s="35">
        <f>G920+W920-K920-S920</f>
        <v>64114.453581999987</v>
      </c>
      <c r="AN920" s="35">
        <f>AA920-AE920</f>
        <v>64114.453582000002</v>
      </c>
      <c r="AO920" s="12">
        <f>AM920-AN920</f>
        <v>0</v>
      </c>
      <c r="AQ920" s="9"/>
    </row>
    <row r="921" spans="1:43" ht="95.25" customHeight="1" x14ac:dyDescent="0.2">
      <c r="A921" s="26"/>
      <c r="B921" s="38" t="s">
        <v>257</v>
      </c>
      <c r="C921" s="39">
        <f>C922+C927+C932+C937+C942+C947+C952+C957+C962+C967+C972+C977+C982+C987</f>
        <v>928975.42550999997</v>
      </c>
      <c r="D921" s="39">
        <f t="shared" ref="D921:AH921" si="247">D922+D927+D932+D937+D942+D947+D952+D957+D962+D967+D972+D977+D982+D987</f>
        <v>19057.194389999997</v>
      </c>
      <c r="E921" s="39">
        <f t="shared" si="247"/>
        <v>411535.1332499999</v>
      </c>
      <c r="F921" s="39">
        <f t="shared" si="247"/>
        <v>414081.4236499999</v>
      </c>
      <c r="G921" s="39">
        <f t="shared" si="247"/>
        <v>2546.2904000000003</v>
      </c>
      <c r="H921" s="39">
        <f t="shared" si="247"/>
        <v>0</v>
      </c>
      <c r="I921" s="39">
        <f t="shared" si="247"/>
        <v>2007.0043200000002</v>
      </c>
      <c r="J921" s="39">
        <f t="shared" si="247"/>
        <v>539.28608000000008</v>
      </c>
      <c r="K921" s="39">
        <f t="shared" si="247"/>
        <v>0</v>
      </c>
      <c r="L921" s="39">
        <f t="shared" si="247"/>
        <v>0</v>
      </c>
      <c r="M921" s="39">
        <f t="shared" si="247"/>
        <v>0</v>
      </c>
      <c r="N921" s="39">
        <f t="shared" si="247"/>
        <v>0</v>
      </c>
      <c r="O921" s="39">
        <f t="shared" si="247"/>
        <v>581845.4040000001</v>
      </c>
      <c r="P921" s="39">
        <f t="shared" si="247"/>
        <v>30740.100000000002</v>
      </c>
      <c r="Q921" s="39">
        <f t="shared" si="247"/>
        <v>449409.3</v>
      </c>
      <c r="R921" s="39">
        <f t="shared" si="247"/>
        <v>101696.004</v>
      </c>
      <c r="S921" s="39">
        <f t="shared" si="247"/>
        <v>121317.94553</v>
      </c>
      <c r="T921" s="39">
        <f t="shared" si="247"/>
        <v>6393.22984</v>
      </c>
      <c r="U921" s="39">
        <f t="shared" si="247"/>
        <v>99619.480349999983</v>
      </c>
      <c r="V921" s="39">
        <f t="shared" si="247"/>
        <v>15305.235339999999</v>
      </c>
      <c r="W921" s="39">
        <f t="shared" si="247"/>
        <v>182886.10871199999</v>
      </c>
      <c r="X921" s="39">
        <f t="shared" si="247"/>
        <v>6393.22984</v>
      </c>
      <c r="Y921" s="39">
        <f t="shared" si="247"/>
        <v>158580.46963199999</v>
      </c>
      <c r="Z921" s="39">
        <f t="shared" si="247"/>
        <v>17912.409240000001</v>
      </c>
      <c r="AA921" s="39">
        <f t="shared" si="247"/>
        <v>64114.453582000002</v>
      </c>
      <c r="AB921" s="39">
        <f t="shared" si="247"/>
        <v>0</v>
      </c>
      <c r="AC921" s="39">
        <f t="shared" si="247"/>
        <v>60967.993602000002</v>
      </c>
      <c r="AD921" s="39">
        <f t="shared" si="247"/>
        <v>3146.4599800000001</v>
      </c>
      <c r="AE921" s="39">
        <f t="shared" si="247"/>
        <v>0</v>
      </c>
      <c r="AF921" s="39">
        <f t="shared" si="247"/>
        <v>0</v>
      </c>
      <c r="AG921" s="39">
        <f t="shared" si="247"/>
        <v>0</v>
      </c>
      <c r="AH921" s="39">
        <f t="shared" si="247"/>
        <v>0</v>
      </c>
      <c r="AI921" s="39"/>
      <c r="AJ921" s="39"/>
      <c r="AM921" s="35"/>
      <c r="AN921" s="35"/>
      <c r="AO921" s="12"/>
      <c r="AQ921" s="9"/>
    </row>
    <row r="922" spans="1:43" ht="88.9" customHeight="1" x14ac:dyDescent="0.2">
      <c r="A922" s="40">
        <v>166</v>
      </c>
      <c r="B922" s="62" t="s">
        <v>258</v>
      </c>
      <c r="C922" s="42">
        <v>57271.78224</v>
      </c>
      <c r="D922" s="42">
        <f>SUM(D923:D926)</f>
        <v>986.46101999999996</v>
      </c>
      <c r="E922" s="42">
        <v>986.46101999999996</v>
      </c>
      <c r="F922" s="42">
        <v>986.46101999999996</v>
      </c>
      <c r="G922" s="46">
        <f t="shared" ref="G922:G941" si="248">H922+I922+J922</f>
        <v>0</v>
      </c>
      <c r="H922" s="54"/>
      <c r="I922" s="54"/>
      <c r="J922" s="54"/>
      <c r="K922" s="46">
        <f>L922+M922+N922</f>
        <v>0</v>
      </c>
      <c r="L922" s="54"/>
      <c r="M922" s="54"/>
      <c r="N922" s="54"/>
      <c r="O922" s="46">
        <f t="shared" ref="O922:O946" si="249">P922+Q922+R922</f>
        <v>58903.028000000006</v>
      </c>
      <c r="P922" s="48">
        <v>9189.2000000000007</v>
      </c>
      <c r="Q922" s="48">
        <v>49614.400000000001</v>
      </c>
      <c r="R922" s="48">
        <v>99.428000000000011</v>
      </c>
      <c r="S922" s="49">
        <f>T922+U922+V922</f>
        <v>17487.278309999998</v>
      </c>
      <c r="T922" s="48">
        <v>0</v>
      </c>
      <c r="U922" s="48">
        <v>17423.842909999999</v>
      </c>
      <c r="V922" s="48">
        <v>63.435400000000001</v>
      </c>
      <c r="W922" s="46">
        <f>X922+Y922+Z922</f>
        <v>31717.697109999997</v>
      </c>
      <c r="X922" s="54">
        <v>0</v>
      </c>
      <c r="Y922" s="54">
        <v>31654.261709999999</v>
      </c>
      <c r="Z922" s="54">
        <v>63.435400000000001</v>
      </c>
      <c r="AA922" s="29">
        <f>AB922+AC922+AD922</f>
        <v>14230.418799999999</v>
      </c>
      <c r="AB922" s="48">
        <f t="shared" ref="AB922:AD937" si="250">X922+H922-L922-(T922-AF922)</f>
        <v>0</v>
      </c>
      <c r="AC922" s="49">
        <f t="shared" si="250"/>
        <v>14230.418799999999</v>
      </c>
      <c r="AD922" s="50">
        <f t="shared" si="250"/>
        <v>0</v>
      </c>
      <c r="AE922" s="46">
        <f t="shared" ref="AE922:AE946" si="251">AF922+AG922+AH922</f>
        <v>0</v>
      </c>
      <c r="AF922" s="54"/>
      <c r="AG922" s="46"/>
      <c r="AH922" s="55"/>
      <c r="AI922" s="46"/>
      <c r="AJ922" s="46"/>
      <c r="AM922" s="35"/>
      <c r="AN922" s="35"/>
      <c r="AO922" s="12"/>
      <c r="AQ922" s="9"/>
    </row>
    <row r="923" spans="1:43" ht="19.899999999999999" customHeight="1" x14ac:dyDescent="0.2">
      <c r="A923" s="40"/>
      <c r="B923" s="98" t="s">
        <v>41</v>
      </c>
      <c r="C923" s="48">
        <v>950</v>
      </c>
      <c r="D923" s="48">
        <f>C923</f>
        <v>950</v>
      </c>
      <c r="E923" s="48">
        <v>950</v>
      </c>
      <c r="F923" s="48">
        <v>950</v>
      </c>
      <c r="G923" s="49">
        <f t="shared" si="248"/>
        <v>0</v>
      </c>
      <c r="H923" s="48"/>
      <c r="I923" s="48">
        <f>F923-E923</f>
        <v>0</v>
      </c>
      <c r="J923" s="48"/>
      <c r="K923" s="49"/>
      <c r="L923" s="48"/>
      <c r="M923" s="48"/>
      <c r="N923" s="48"/>
      <c r="O923" s="49">
        <f t="shared" si="249"/>
        <v>0</v>
      </c>
      <c r="P923" s="48">
        <v>0</v>
      </c>
      <c r="Q923" s="48">
        <v>0</v>
      </c>
      <c r="R923" s="48">
        <v>0</v>
      </c>
      <c r="S923" s="49">
        <v>0</v>
      </c>
      <c r="T923" s="48"/>
      <c r="U923" s="48"/>
      <c r="V923" s="48"/>
      <c r="W923" s="49">
        <v>0</v>
      </c>
      <c r="X923" s="48"/>
      <c r="Y923" s="48"/>
      <c r="Z923" s="48"/>
      <c r="AA923" s="29">
        <f>AB923+AC923+AD923</f>
        <v>0</v>
      </c>
      <c r="AB923" s="48">
        <f t="shared" si="250"/>
        <v>0</v>
      </c>
      <c r="AC923" s="49">
        <f t="shared" si="250"/>
        <v>0</v>
      </c>
      <c r="AD923" s="50">
        <f t="shared" si="250"/>
        <v>0</v>
      </c>
      <c r="AE923" s="49">
        <f t="shared" si="251"/>
        <v>0</v>
      </c>
      <c r="AF923" s="48"/>
      <c r="AG923" s="49"/>
      <c r="AH923" s="50"/>
      <c r="AI923" s="49"/>
      <c r="AJ923" s="49"/>
      <c r="AM923" s="35"/>
      <c r="AN923" s="35"/>
      <c r="AO923" s="12"/>
      <c r="AQ923" s="9"/>
    </row>
    <row r="924" spans="1:43" ht="19.899999999999999" customHeight="1" x14ac:dyDescent="0.2">
      <c r="A924" s="40"/>
      <c r="B924" s="98" t="s">
        <v>42</v>
      </c>
      <c r="C924" s="48">
        <v>40532.8586</v>
      </c>
      <c r="D924" s="48"/>
      <c r="E924" s="48">
        <v>0</v>
      </c>
      <c r="F924" s="48">
        <v>0</v>
      </c>
      <c r="G924" s="49">
        <f t="shared" si="248"/>
        <v>0</v>
      </c>
      <c r="H924" s="48"/>
      <c r="I924" s="48">
        <f>F924-E924</f>
        <v>0</v>
      </c>
      <c r="J924" s="48"/>
      <c r="K924" s="49"/>
      <c r="L924" s="48"/>
      <c r="M924" s="48"/>
      <c r="N924" s="48"/>
      <c r="O924" s="49">
        <f t="shared" si="249"/>
        <v>40532.8586</v>
      </c>
      <c r="P924" s="48">
        <v>0</v>
      </c>
      <c r="Q924" s="48">
        <v>40451.7928828</v>
      </c>
      <c r="R924" s="48">
        <v>81.065717199999995</v>
      </c>
      <c r="S924" s="49">
        <v>16153.761210000001</v>
      </c>
      <c r="T924" s="48"/>
      <c r="U924" s="48">
        <v>16095.16316</v>
      </c>
      <c r="V924" s="48">
        <v>58.598050000000001</v>
      </c>
      <c r="W924" s="49">
        <v>29299.019319999999</v>
      </c>
      <c r="X924" s="48"/>
      <c r="Y924" s="48">
        <v>29240.421269999999</v>
      </c>
      <c r="Z924" s="48">
        <v>58.598050000000001</v>
      </c>
      <c r="AA924" s="29">
        <f>AB924+AC924+AD924</f>
        <v>13145.258109999999</v>
      </c>
      <c r="AB924" s="48">
        <f t="shared" si="250"/>
        <v>0</v>
      </c>
      <c r="AC924" s="49">
        <f t="shared" si="250"/>
        <v>13145.258109999999</v>
      </c>
      <c r="AD924" s="50">
        <f t="shared" si="250"/>
        <v>0</v>
      </c>
      <c r="AE924" s="49">
        <f t="shared" si="251"/>
        <v>0</v>
      </c>
      <c r="AF924" s="48"/>
      <c r="AG924" s="49"/>
      <c r="AH924" s="50"/>
      <c r="AI924" s="49"/>
      <c r="AJ924" s="49"/>
      <c r="AM924" s="35"/>
      <c r="AN924" s="35"/>
      <c r="AO924" s="12"/>
      <c r="AQ924" s="9"/>
    </row>
    <row r="925" spans="1:43" ht="19.899999999999999" customHeight="1" x14ac:dyDescent="0.2">
      <c r="A925" s="40"/>
      <c r="B925" s="98" t="s">
        <v>43</v>
      </c>
      <c r="C925" s="48">
        <v>11759.064619999997</v>
      </c>
      <c r="D925" s="48"/>
      <c r="E925" s="48">
        <v>0</v>
      </c>
      <c r="F925" s="48">
        <v>0</v>
      </c>
      <c r="G925" s="49">
        <f t="shared" si="248"/>
        <v>0</v>
      </c>
      <c r="H925" s="48"/>
      <c r="I925" s="48">
        <f>F925-E925</f>
        <v>0</v>
      </c>
      <c r="J925" s="48"/>
      <c r="K925" s="49"/>
      <c r="L925" s="48"/>
      <c r="M925" s="48"/>
      <c r="N925" s="48"/>
      <c r="O925" s="49">
        <f t="shared" si="249"/>
        <v>11759.064620000001</v>
      </c>
      <c r="P925" s="48">
        <v>9189.2000000000007</v>
      </c>
      <c r="Q925" s="48">
        <v>2564.7248907600006</v>
      </c>
      <c r="R925" s="48">
        <v>5.1397292400000012</v>
      </c>
      <c r="S925" s="49">
        <v>0</v>
      </c>
      <c r="T925" s="48"/>
      <c r="U925" s="48"/>
      <c r="V925" s="48"/>
      <c r="W925" s="49">
        <v>0</v>
      </c>
      <c r="X925" s="48"/>
      <c r="Y925" s="48"/>
      <c r="Z925" s="48"/>
      <c r="AA925" s="29">
        <f>AB925+AC925+AD925</f>
        <v>0</v>
      </c>
      <c r="AB925" s="48">
        <f t="shared" si="250"/>
        <v>0</v>
      </c>
      <c r="AC925" s="49">
        <f t="shared" si="250"/>
        <v>0</v>
      </c>
      <c r="AD925" s="50">
        <f t="shared" si="250"/>
        <v>0</v>
      </c>
      <c r="AE925" s="49">
        <f t="shared" si="251"/>
        <v>0</v>
      </c>
      <c r="AF925" s="48"/>
      <c r="AG925" s="49"/>
      <c r="AH925" s="50"/>
      <c r="AI925" s="49"/>
      <c r="AJ925" s="49"/>
      <c r="AM925" s="35"/>
      <c r="AN925" s="35"/>
      <c r="AO925" s="12"/>
      <c r="AQ925" s="9"/>
    </row>
    <row r="926" spans="1:43" ht="19.899999999999999" customHeight="1" x14ac:dyDescent="0.2">
      <c r="A926" s="40"/>
      <c r="B926" s="98" t="s">
        <v>44</v>
      </c>
      <c r="C926" s="48">
        <v>4029.8590199999999</v>
      </c>
      <c r="D926" s="48">
        <v>36.461019999999998</v>
      </c>
      <c r="E926" s="48">
        <v>36.461019999999998</v>
      </c>
      <c r="F926" s="48">
        <v>36.461019999999998</v>
      </c>
      <c r="G926" s="49">
        <f t="shared" si="248"/>
        <v>0</v>
      </c>
      <c r="H926" s="48"/>
      <c r="I926" s="48">
        <f>F926-E926</f>
        <v>0</v>
      </c>
      <c r="J926" s="48"/>
      <c r="K926" s="49"/>
      <c r="L926" s="48"/>
      <c r="M926" s="48"/>
      <c r="N926" s="48"/>
      <c r="O926" s="49">
        <f t="shared" si="249"/>
        <v>6611.1047799999969</v>
      </c>
      <c r="P926" s="48">
        <v>0</v>
      </c>
      <c r="Q926" s="48">
        <v>6597.8822264399969</v>
      </c>
      <c r="R926" s="48">
        <v>13.222553560000026</v>
      </c>
      <c r="S926" s="49">
        <f>T926+U926+V926</f>
        <v>1333.5170999999993</v>
      </c>
      <c r="T926" s="48">
        <f>T922-SUM(T923:T925)</f>
        <v>0</v>
      </c>
      <c r="U926" s="48">
        <f>U922-SUM(U923:U925)</f>
        <v>1328.6797499999993</v>
      </c>
      <c r="V926" s="48">
        <f>V922-SUM(V923:V925)</f>
        <v>4.8373500000000007</v>
      </c>
      <c r="W926" s="49">
        <f>X926+Y926+Z926</f>
        <v>2418.6777899999997</v>
      </c>
      <c r="X926" s="48">
        <f>X922-SUM(X923:X925)</f>
        <v>0</v>
      </c>
      <c r="Y926" s="48">
        <f>Y922-SUM(Y923:Y925)</f>
        <v>2413.8404399999999</v>
      </c>
      <c r="Z926" s="48">
        <f>Z922-SUM(Z923:Z925)</f>
        <v>4.8373500000000007</v>
      </c>
      <c r="AA926" s="29">
        <f>AB926+AC926+AD926</f>
        <v>1085.1606900000006</v>
      </c>
      <c r="AB926" s="48">
        <f t="shared" si="250"/>
        <v>0</v>
      </c>
      <c r="AC926" s="49">
        <f t="shared" si="250"/>
        <v>1085.1606900000006</v>
      </c>
      <c r="AD926" s="50">
        <f t="shared" si="250"/>
        <v>0</v>
      </c>
      <c r="AE926" s="49">
        <f t="shared" si="251"/>
        <v>0</v>
      </c>
      <c r="AF926" s="48"/>
      <c r="AG926" s="49"/>
      <c r="AH926" s="50"/>
      <c r="AI926" s="49"/>
      <c r="AJ926" s="49"/>
      <c r="AM926" s="35"/>
      <c r="AN926" s="35"/>
      <c r="AO926" s="12"/>
      <c r="AQ926" s="9"/>
    </row>
    <row r="927" spans="1:43" ht="42.6" customHeight="1" x14ac:dyDescent="0.2">
      <c r="A927" s="40">
        <v>167</v>
      </c>
      <c r="B927" s="62" t="s">
        <v>259</v>
      </c>
      <c r="C927" s="42">
        <v>85660.61</v>
      </c>
      <c r="D927" s="42">
        <f>SUM(D928:D931)</f>
        <v>0</v>
      </c>
      <c r="E927" s="42">
        <v>0</v>
      </c>
      <c r="F927" s="42">
        <v>0</v>
      </c>
      <c r="G927" s="46">
        <f t="shared" si="248"/>
        <v>0</v>
      </c>
      <c r="H927" s="54"/>
      <c r="I927" s="54"/>
      <c r="J927" s="54"/>
      <c r="K927" s="46">
        <f>L927+M927+N927</f>
        <v>0</v>
      </c>
      <c r="L927" s="54"/>
      <c r="M927" s="54"/>
      <c r="N927" s="54"/>
      <c r="O927" s="46">
        <f t="shared" si="249"/>
        <v>85979.095000000016</v>
      </c>
      <c r="P927" s="48">
        <v>21550.9</v>
      </c>
      <c r="Q927" s="48">
        <v>46388.3</v>
      </c>
      <c r="R927" s="48">
        <v>18039.895</v>
      </c>
      <c r="S927" s="49">
        <f>S928+S929+S930+S931</f>
        <v>25633.201449999997</v>
      </c>
      <c r="T927" s="49">
        <f t="shared" ref="T927:V927" si="252">T928+T929+T930+T931</f>
        <v>6393.22984</v>
      </c>
      <c r="U927" s="49">
        <f t="shared" si="252"/>
        <v>13761.42361</v>
      </c>
      <c r="V927" s="49">
        <f t="shared" si="252"/>
        <v>5478.5480000000007</v>
      </c>
      <c r="W927" s="46">
        <f>W928+W929+W930+W931</f>
        <v>25923.856449999996</v>
      </c>
      <c r="X927" s="46">
        <f t="shared" ref="X927:Z927" si="253">X928+X929+X930+X931</f>
        <v>6393.22984</v>
      </c>
      <c r="Y927" s="46">
        <f t="shared" si="253"/>
        <v>13761.42361</v>
      </c>
      <c r="Z927" s="46">
        <f t="shared" si="253"/>
        <v>5769.2030000000004</v>
      </c>
      <c r="AA927" s="29">
        <f t="shared" ref="AA927:AA946" si="254">AB927+AC927+AD927</f>
        <v>290.65499999999975</v>
      </c>
      <c r="AB927" s="48">
        <f t="shared" si="250"/>
        <v>0</v>
      </c>
      <c r="AC927" s="49">
        <f t="shared" si="250"/>
        <v>0</v>
      </c>
      <c r="AD927" s="50">
        <f t="shared" si="250"/>
        <v>290.65499999999975</v>
      </c>
      <c r="AE927" s="46">
        <f t="shared" si="251"/>
        <v>0</v>
      </c>
      <c r="AF927" s="54"/>
      <c r="AG927" s="46"/>
      <c r="AH927" s="55"/>
      <c r="AI927" s="46"/>
      <c r="AJ927" s="46"/>
      <c r="AM927" s="35"/>
      <c r="AN927" s="35"/>
      <c r="AO927" s="12"/>
      <c r="AQ927" s="9"/>
    </row>
    <row r="928" spans="1:43" ht="19.899999999999999" customHeight="1" x14ac:dyDescent="0.2">
      <c r="A928" s="40"/>
      <c r="B928" s="98" t="s">
        <v>41</v>
      </c>
      <c r="C928" s="48">
        <v>0</v>
      </c>
      <c r="D928" s="48"/>
      <c r="E928" s="48">
        <v>0</v>
      </c>
      <c r="F928" s="48">
        <v>0</v>
      </c>
      <c r="G928" s="49">
        <f t="shared" si="248"/>
        <v>0</v>
      </c>
      <c r="H928" s="48"/>
      <c r="I928" s="48">
        <f>F928-E928</f>
        <v>0</v>
      </c>
      <c r="J928" s="48"/>
      <c r="K928" s="49"/>
      <c r="L928" s="48"/>
      <c r="M928" s="48"/>
      <c r="N928" s="48"/>
      <c r="O928" s="49">
        <f>P928+Q928+R928</f>
        <v>0</v>
      </c>
      <c r="P928" s="48">
        <v>0</v>
      </c>
      <c r="Q928" s="48">
        <v>0</v>
      </c>
      <c r="R928" s="48">
        <v>0</v>
      </c>
      <c r="S928" s="49">
        <v>0</v>
      </c>
      <c r="T928" s="48"/>
      <c r="U928" s="48"/>
      <c r="V928" s="48"/>
      <c r="W928" s="49">
        <v>0</v>
      </c>
      <c r="X928" s="48"/>
      <c r="Y928" s="48"/>
      <c r="Z928" s="48"/>
      <c r="AA928" s="29">
        <f t="shared" si="254"/>
        <v>0</v>
      </c>
      <c r="AB928" s="48">
        <f t="shared" si="250"/>
        <v>0</v>
      </c>
      <c r="AC928" s="49">
        <f t="shared" si="250"/>
        <v>0</v>
      </c>
      <c r="AD928" s="50">
        <f t="shared" si="250"/>
        <v>0</v>
      </c>
      <c r="AE928" s="49">
        <f t="shared" si="251"/>
        <v>0</v>
      </c>
      <c r="AF928" s="48"/>
      <c r="AG928" s="49"/>
      <c r="AH928" s="50"/>
      <c r="AI928" s="49"/>
      <c r="AJ928" s="49"/>
      <c r="AM928" s="35"/>
      <c r="AN928" s="35"/>
      <c r="AO928" s="12"/>
      <c r="AQ928" s="9"/>
    </row>
    <row r="929" spans="1:43" ht="19.899999999999999" customHeight="1" x14ac:dyDescent="0.2">
      <c r="A929" s="40"/>
      <c r="B929" s="98" t="s">
        <v>42</v>
      </c>
      <c r="C929" s="48">
        <v>79621.618000000002</v>
      </c>
      <c r="D929" s="48"/>
      <c r="E929" s="48">
        <v>0</v>
      </c>
      <c r="F929" s="48">
        <v>0</v>
      </c>
      <c r="G929" s="49">
        <f t="shared" si="248"/>
        <v>0</v>
      </c>
      <c r="H929" s="48"/>
      <c r="I929" s="48">
        <f>F929-E929</f>
        <v>0</v>
      </c>
      <c r="J929" s="48"/>
      <c r="K929" s="49"/>
      <c r="L929" s="48"/>
      <c r="M929" s="48"/>
      <c r="N929" s="48"/>
      <c r="O929" s="49">
        <f>P929+Q929+R929</f>
        <v>79621.618000000002</v>
      </c>
      <c r="P929" s="48">
        <v>21550.9</v>
      </c>
      <c r="Q929" s="48">
        <v>41810.917999999998</v>
      </c>
      <c r="R929" s="48">
        <v>16259.8</v>
      </c>
      <c r="S929" s="49">
        <f>T929+U929+V929</f>
        <v>25037.293449999997</v>
      </c>
      <c r="T929" s="48">
        <v>6393.22984</v>
      </c>
      <c r="U929" s="48">
        <v>13761.42361</v>
      </c>
      <c r="V929" s="48">
        <v>4882.6400000000003</v>
      </c>
      <c r="W929" s="49">
        <f>X929+Y929+Z929</f>
        <v>25037.293449999997</v>
      </c>
      <c r="X929" s="48">
        <f>T929</f>
        <v>6393.22984</v>
      </c>
      <c r="Y929" s="48">
        <f>U929</f>
        <v>13761.42361</v>
      </c>
      <c r="Z929" s="48">
        <f>V929</f>
        <v>4882.6400000000003</v>
      </c>
      <c r="AA929" s="29">
        <f t="shared" si="254"/>
        <v>0</v>
      </c>
      <c r="AB929" s="48">
        <f t="shared" si="250"/>
        <v>0</v>
      </c>
      <c r="AC929" s="49">
        <f t="shared" si="250"/>
        <v>0</v>
      </c>
      <c r="AD929" s="50">
        <f t="shared" si="250"/>
        <v>0</v>
      </c>
      <c r="AE929" s="49">
        <f t="shared" si="251"/>
        <v>0</v>
      </c>
      <c r="AF929" s="48"/>
      <c r="AG929" s="49"/>
      <c r="AH929" s="50"/>
      <c r="AI929" s="49"/>
      <c r="AJ929" s="49"/>
      <c r="AM929" s="35"/>
      <c r="AN929" s="35"/>
      <c r="AO929" s="12"/>
      <c r="AQ929" s="9"/>
    </row>
    <row r="930" spans="1:43" ht="19.899999999999999" customHeight="1" x14ac:dyDescent="0.2">
      <c r="A930" s="40"/>
      <c r="B930" s="98" t="s">
        <v>43</v>
      </c>
      <c r="C930" s="48">
        <v>3083.6120000000001</v>
      </c>
      <c r="D930" s="48"/>
      <c r="E930" s="48">
        <v>0</v>
      </c>
      <c r="F930" s="48">
        <v>0</v>
      </c>
      <c r="G930" s="49">
        <f t="shared" si="248"/>
        <v>0</v>
      </c>
      <c r="H930" s="48"/>
      <c r="I930" s="48">
        <f>F930-E930</f>
        <v>0</v>
      </c>
      <c r="J930" s="48"/>
      <c r="K930" s="49"/>
      <c r="L930" s="48"/>
      <c r="M930" s="48"/>
      <c r="N930" s="48"/>
      <c r="O930" s="49">
        <f>P930+Q930+R930</f>
        <v>3083.6120000000001</v>
      </c>
      <c r="P930" s="48">
        <v>0</v>
      </c>
      <c r="Q930" s="48">
        <v>2220.20064</v>
      </c>
      <c r="R930" s="48">
        <v>863.41135999999995</v>
      </c>
      <c r="S930" s="49">
        <v>0</v>
      </c>
      <c r="T930" s="48"/>
      <c r="U930" s="48"/>
      <c r="V930" s="48"/>
      <c r="W930" s="49">
        <v>0</v>
      </c>
      <c r="X930" s="48"/>
      <c r="Y930" s="48"/>
      <c r="Z930" s="48"/>
      <c r="AA930" s="29">
        <f t="shared" si="254"/>
        <v>0</v>
      </c>
      <c r="AB930" s="48">
        <f t="shared" si="250"/>
        <v>0</v>
      </c>
      <c r="AC930" s="49">
        <f t="shared" si="250"/>
        <v>0</v>
      </c>
      <c r="AD930" s="50">
        <f t="shared" si="250"/>
        <v>0</v>
      </c>
      <c r="AE930" s="49">
        <f t="shared" si="251"/>
        <v>0</v>
      </c>
      <c r="AF930" s="48"/>
      <c r="AG930" s="49"/>
      <c r="AH930" s="50"/>
      <c r="AI930" s="49"/>
      <c r="AJ930" s="49"/>
      <c r="AM930" s="35"/>
      <c r="AN930" s="35"/>
      <c r="AO930" s="12"/>
      <c r="AQ930" s="9"/>
    </row>
    <row r="931" spans="1:43" ht="19.899999999999999" customHeight="1" x14ac:dyDescent="0.2">
      <c r="A931" s="40"/>
      <c r="B931" s="98" t="s">
        <v>44</v>
      </c>
      <c r="C931" s="48">
        <v>2955.38</v>
      </c>
      <c r="D931" s="48"/>
      <c r="E931" s="48">
        <v>0</v>
      </c>
      <c r="F931" s="48">
        <v>0</v>
      </c>
      <c r="G931" s="49">
        <f t="shared" si="248"/>
        <v>0</v>
      </c>
      <c r="H931" s="48"/>
      <c r="I931" s="48">
        <f>F931-E931</f>
        <v>0</v>
      </c>
      <c r="J931" s="48"/>
      <c r="K931" s="49"/>
      <c r="L931" s="48"/>
      <c r="M931" s="48"/>
      <c r="N931" s="48"/>
      <c r="O931" s="49">
        <f>P931+Q931+R931</f>
        <v>3273.8650000000043</v>
      </c>
      <c r="P931" s="48">
        <v>0</v>
      </c>
      <c r="Q931" s="48">
        <v>2357.1813600000032</v>
      </c>
      <c r="R931" s="48">
        <v>916.68364000000088</v>
      </c>
      <c r="S931" s="49">
        <f>T931+U931+V931</f>
        <v>595.90800000000002</v>
      </c>
      <c r="T931" s="48"/>
      <c r="U931" s="48"/>
      <c r="V931" s="48">
        <v>595.90800000000002</v>
      </c>
      <c r="W931" s="49">
        <f>X931+Y931+Z931</f>
        <v>886.56299999999999</v>
      </c>
      <c r="X931" s="48"/>
      <c r="Y931" s="48"/>
      <c r="Z931" s="48">
        <v>886.56299999999999</v>
      </c>
      <c r="AA931" s="29">
        <f t="shared" si="254"/>
        <v>290.65499999999997</v>
      </c>
      <c r="AB931" s="48">
        <f t="shared" si="250"/>
        <v>0</v>
      </c>
      <c r="AC931" s="49">
        <f t="shared" si="250"/>
        <v>0</v>
      </c>
      <c r="AD931" s="50">
        <f t="shared" si="250"/>
        <v>290.65499999999997</v>
      </c>
      <c r="AE931" s="49">
        <f t="shared" si="251"/>
        <v>0</v>
      </c>
      <c r="AF931" s="48"/>
      <c r="AG931" s="49"/>
      <c r="AH931" s="50"/>
      <c r="AI931" s="49"/>
      <c r="AJ931" s="49"/>
      <c r="AM931" s="35"/>
      <c r="AN931" s="35"/>
      <c r="AO931" s="12"/>
      <c r="AQ931" s="9"/>
    </row>
    <row r="932" spans="1:43" ht="76.900000000000006" customHeight="1" x14ac:dyDescent="0.2">
      <c r="A932" s="40">
        <v>168</v>
      </c>
      <c r="B932" s="123" t="s">
        <v>260</v>
      </c>
      <c r="C932" s="42">
        <v>34547.062920000004</v>
      </c>
      <c r="D932" s="42">
        <f>SUM(D933:D936)</f>
        <v>0</v>
      </c>
      <c r="E932" s="42">
        <v>0</v>
      </c>
      <c r="F932" s="42">
        <v>0</v>
      </c>
      <c r="G932" s="46">
        <f t="shared" si="248"/>
        <v>0</v>
      </c>
      <c r="H932" s="54"/>
      <c r="I932" s="54"/>
      <c r="J932" s="54"/>
      <c r="K932" s="46">
        <f>L932+M932+N932</f>
        <v>0</v>
      </c>
      <c r="L932" s="54"/>
      <c r="M932" s="54"/>
      <c r="N932" s="54"/>
      <c r="O932" s="46">
        <f t="shared" si="249"/>
        <v>31018.019</v>
      </c>
      <c r="P932" s="48">
        <v>0</v>
      </c>
      <c r="Q932" s="48">
        <v>18000</v>
      </c>
      <c r="R932" s="48">
        <v>13018.019</v>
      </c>
      <c r="S932" s="49">
        <f>T932+U932+V932</f>
        <v>0</v>
      </c>
      <c r="T932" s="48">
        <v>0</v>
      </c>
      <c r="U932" s="48">
        <v>0</v>
      </c>
      <c r="V932" s="48">
        <v>0</v>
      </c>
      <c r="W932" s="46">
        <f>X932+Y932+Z932</f>
        <v>5617.45687</v>
      </c>
      <c r="X932" s="54">
        <v>0</v>
      </c>
      <c r="Y932" s="54">
        <v>5611.8394099999996</v>
      </c>
      <c r="Z932" s="54">
        <v>5.6174600000000003</v>
      </c>
      <c r="AA932" s="29">
        <f t="shared" si="254"/>
        <v>5617.45687</v>
      </c>
      <c r="AB932" s="48">
        <f t="shared" si="250"/>
        <v>0</v>
      </c>
      <c r="AC932" s="49">
        <f t="shared" si="250"/>
        <v>5611.8394099999996</v>
      </c>
      <c r="AD932" s="50">
        <f t="shared" si="250"/>
        <v>5.6174600000000003</v>
      </c>
      <c r="AE932" s="46">
        <f t="shared" si="251"/>
        <v>0</v>
      </c>
      <c r="AF932" s="54"/>
      <c r="AG932" s="46"/>
      <c r="AH932" s="55"/>
      <c r="AI932" s="46"/>
      <c r="AJ932" s="46"/>
      <c r="AM932" s="35"/>
      <c r="AN932" s="35"/>
      <c r="AO932" s="12"/>
      <c r="AQ932" s="9"/>
    </row>
    <row r="933" spans="1:43" ht="19.899999999999999" customHeight="1" x14ac:dyDescent="0.2">
      <c r="A933" s="40"/>
      <c r="B933" s="98" t="s">
        <v>41</v>
      </c>
      <c r="C933" s="48">
        <v>0</v>
      </c>
      <c r="D933" s="48"/>
      <c r="E933" s="48">
        <v>0</v>
      </c>
      <c r="F933" s="48">
        <v>0</v>
      </c>
      <c r="G933" s="49">
        <f t="shared" si="248"/>
        <v>0</v>
      </c>
      <c r="H933" s="48"/>
      <c r="I933" s="48">
        <f>F933-E933</f>
        <v>0</v>
      </c>
      <c r="J933" s="48"/>
      <c r="K933" s="49"/>
      <c r="L933" s="48"/>
      <c r="M933" s="48"/>
      <c r="N933" s="48"/>
      <c r="O933" s="49">
        <f t="shared" si="249"/>
        <v>0</v>
      </c>
      <c r="P933" s="48">
        <v>0</v>
      </c>
      <c r="Q933" s="48">
        <v>0</v>
      </c>
      <c r="R933" s="48">
        <v>0</v>
      </c>
      <c r="S933" s="49">
        <v>0</v>
      </c>
      <c r="T933" s="48"/>
      <c r="U933" s="48"/>
      <c r="V933" s="48"/>
      <c r="W933" s="49">
        <v>0</v>
      </c>
      <c r="X933" s="48"/>
      <c r="Y933" s="48"/>
      <c r="Z933" s="48"/>
      <c r="AA933" s="29">
        <f t="shared" si="254"/>
        <v>0</v>
      </c>
      <c r="AB933" s="48">
        <f t="shared" si="250"/>
        <v>0</v>
      </c>
      <c r="AC933" s="49">
        <f t="shared" si="250"/>
        <v>0</v>
      </c>
      <c r="AD933" s="50">
        <f t="shared" si="250"/>
        <v>0</v>
      </c>
      <c r="AE933" s="49">
        <f t="shared" si="251"/>
        <v>0</v>
      </c>
      <c r="AF933" s="48"/>
      <c r="AG933" s="49"/>
      <c r="AH933" s="50"/>
      <c r="AI933" s="49"/>
      <c r="AJ933" s="49"/>
      <c r="AM933" s="35"/>
      <c r="AN933" s="35"/>
      <c r="AO933" s="12"/>
      <c r="AQ933" s="9"/>
    </row>
    <row r="934" spans="1:43" ht="19.899999999999999" customHeight="1" x14ac:dyDescent="0.2">
      <c r="A934" s="40"/>
      <c r="B934" s="98" t="s">
        <v>42</v>
      </c>
      <c r="C934" s="48">
        <v>30662.433919999999</v>
      </c>
      <c r="D934" s="48"/>
      <c r="E934" s="48">
        <v>0</v>
      </c>
      <c r="F934" s="48">
        <v>0</v>
      </c>
      <c r="G934" s="49">
        <f t="shared" si="248"/>
        <v>0</v>
      </c>
      <c r="H934" s="48"/>
      <c r="I934" s="48">
        <f>F934-E934</f>
        <v>0</v>
      </c>
      <c r="J934" s="48"/>
      <c r="K934" s="49"/>
      <c r="L934" s="48"/>
      <c r="M934" s="48"/>
      <c r="N934" s="48"/>
      <c r="O934" s="49">
        <f t="shared" si="249"/>
        <v>27399.917130000002</v>
      </c>
      <c r="P934" s="48">
        <v>0</v>
      </c>
      <c r="Q934" s="48">
        <v>15018.789320000002</v>
      </c>
      <c r="R934" s="48">
        <v>12381.12781</v>
      </c>
      <c r="S934" s="49">
        <v>0</v>
      </c>
      <c r="T934" s="48"/>
      <c r="U934" s="48"/>
      <c r="V934" s="48"/>
      <c r="W934" s="49">
        <v>5311.4409999999998</v>
      </c>
      <c r="X934" s="48"/>
      <c r="Y934" s="48">
        <v>5306.1295499999997</v>
      </c>
      <c r="Z934" s="48">
        <v>5.3114499999999998</v>
      </c>
      <c r="AA934" s="29">
        <f t="shared" si="254"/>
        <v>5311.4409999999998</v>
      </c>
      <c r="AB934" s="48">
        <f t="shared" si="250"/>
        <v>0</v>
      </c>
      <c r="AC934" s="49">
        <f t="shared" si="250"/>
        <v>5306.1295499999997</v>
      </c>
      <c r="AD934" s="50">
        <f t="shared" si="250"/>
        <v>5.3114499999999998</v>
      </c>
      <c r="AE934" s="49">
        <f t="shared" si="251"/>
        <v>0</v>
      </c>
      <c r="AF934" s="48"/>
      <c r="AG934" s="49"/>
      <c r="AH934" s="50"/>
      <c r="AI934" s="49"/>
      <c r="AJ934" s="49"/>
      <c r="AM934" s="35"/>
      <c r="AN934" s="35"/>
      <c r="AO934" s="12"/>
      <c r="AQ934" s="9"/>
    </row>
    <row r="935" spans="1:43" ht="19.899999999999999" customHeight="1" x14ac:dyDescent="0.2">
      <c r="A935" s="40"/>
      <c r="B935" s="98" t="s">
        <v>43</v>
      </c>
      <c r="C935" s="48">
        <v>2118.029</v>
      </c>
      <c r="D935" s="48"/>
      <c r="E935" s="48">
        <v>0</v>
      </c>
      <c r="F935" s="48">
        <v>0</v>
      </c>
      <c r="G935" s="49">
        <f t="shared" si="248"/>
        <v>0</v>
      </c>
      <c r="H935" s="48"/>
      <c r="I935" s="48">
        <f>F935-E935</f>
        <v>0</v>
      </c>
      <c r="J935" s="48"/>
      <c r="K935" s="49"/>
      <c r="L935" s="48"/>
      <c r="M935" s="48"/>
      <c r="N935" s="48"/>
      <c r="O935" s="49">
        <f t="shared" si="249"/>
        <v>2118.029</v>
      </c>
      <c r="P935" s="48">
        <v>0</v>
      </c>
      <c r="Q935" s="48">
        <v>2115.9109699999999</v>
      </c>
      <c r="R935" s="48">
        <v>2.1180299999999996</v>
      </c>
      <c r="S935" s="49">
        <v>0</v>
      </c>
      <c r="T935" s="48"/>
      <c r="U935" s="48"/>
      <c r="V935" s="48"/>
      <c r="W935" s="49">
        <v>0</v>
      </c>
      <c r="X935" s="48"/>
      <c r="Y935" s="48"/>
      <c r="Z935" s="48"/>
      <c r="AA935" s="29">
        <f t="shared" si="254"/>
        <v>0</v>
      </c>
      <c r="AB935" s="48">
        <f t="shared" si="250"/>
        <v>0</v>
      </c>
      <c r="AC935" s="49">
        <f t="shared" si="250"/>
        <v>0</v>
      </c>
      <c r="AD935" s="50">
        <f t="shared" si="250"/>
        <v>0</v>
      </c>
      <c r="AE935" s="49">
        <f t="shared" si="251"/>
        <v>0</v>
      </c>
      <c r="AF935" s="48"/>
      <c r="AG935" s="49"/>
      <c r="AH935" s="50"/>
      <c r="AI935" s="49"/>
      <c r="AJ935" s="49"/>
      <c r="AM935" s="35"/>
      <c r="AN935" s="35"/>
      <c r="AO935" s="12"/>
      <c r="AQ935" s="9"/>
    </row>
    <row r="936" spans="1:43" ht="19.899999999999999" customHeight="1" x14ac:dyDescent="0.2">
      <c r="A936" s="40"/>
      <c r="B936" s="98" t="s">
        <v>44</v>
      </c>
      <c r="C936" s="48">
        <v>1766.6000000000001</v>
      </c>
      <c r="D936" s="48"/>
      <c r="E936" s="48">
        <v>0</v>
      </c>
      <c r="F936" s="48">
        <v>0</v>
      </c>
      <c r="G936" s="49">
        <f t="shared" si="248"/>
        <v>0</v>
      </c>
      <c r="H936" s="48"/>
      <c r="I936" s="48">
        <f>F936-E936</f>
        <v>0</v>
      </c>
      <c r="J936" s="48"/>
      <c r="K936" s="49"/>
      <c r="L936" s="48"/>
      <c r="M936" s="48"/>
      <c r="N936" s="48"/>
      <c r="O936" s="49">
        <f t="shared" si="249"/>
        <v>1500.07287</v>
      </c>
      <c r="P936" s="48">
        <v>0</v>
      </c>
      <c r="Q936" s="48">
        <v>865.29971</v>
      </c>
      <c r="R936" s="48">
        <v>634.77315999999996</v>
      </c>
      <c r="S936" s="49">
        <f>T936+U936+V936</f>
        <v>0</v>
      </c>
      <c r="T936" s="48">
        <f>T932-SUM(T933:T935)</f>
        <v>0</v>
      </c>
      <c r="U936" s="48">
        <f>U932-SUM(U933:U935)</f>
        <v>0</v>
      </c>
      <c r="V936" s="48">
        <f>V932-SUM(V933:V935)</f>
        <v>0</v>
      </c>
      <c r="W936" s="49">
        <f>X936+Y936+Z936</f>
        <v>306.01586999999995</v>
      </c>
      <c r="X936" s="48">
        <f>X932-SUM(X933:X935)</f>
        <v>0</v>
      </c>
      <c r="Y936" s="48">
        <f>Y932-SUM(Y933:Y935)</f>
        <v>305.70985999999994</v>
      </c>
      <c r="Z936" s="48">
        <f>Z932-SUM(Z933:Z935)</f>
        <v>0.30601000000000056</v>
      </c>
      <c r="AA936" s="29">
        <f t="shared" si="254"/>
        <v>306.01586999999995</v>
      </c>
      <c r="AB936" s="48">
        <f t="shared" si="250"/>
        <v>0</v>
      </c>
      <c r="AC936" s="49">
        <f t="shared" si="250"/>
        <v>305.70985999999994</v>
      </c>
      <c r="AD936" s="50">
        <f t="shared" si="250"/>
        <v>0.30601000000000056</v>
      </c>
      <c r="AE936" s="49">
        <f t="shared" si="251"/>
        <v>0</v>
      </c>
      <c r="AF936" s="48"/>
      <c r="AG936" s="49"/>
      <c r="AH936" s="50"/>
      <c r="AI936" s="49"/>
      <c r="AJ936" s="49"/>
      <c r="AM936" s="35"/>
      <c r="AN936" s="35"/>
      <c r="AO936" s="12"/>
      <c r="AQ936" s="9"/>
    </row>
    <row r="937" spans="1:43" ht="78.599999999999994" customHeight="1" x14ac:dyDescent="0.2">
      <c r="A937" s="40">
        <v>169</v>
      </c>
      <c r="B937" s="123" t="s">
        <v>261</v>
      </c>
      <c r="C937" s="42">
        <v>5015.293740000001</v>
      </c>
      <c r="D937" s="42">
        <f>SUM(D938:D941)</f>
        <v>5015.2937400000001</v>
      </c>
      <c r="E937" s="42">
        <v>0</v>
      </c>
      <c r="F937" s="42">
        <v>0</v>
      </c>
      <c r="G937" s="46">
        <f t="shared" si="248"/>
        <v>0</v>
      </c>
      <c r="H937" s="54"/>
      <c r="I937" s="54"/>
      <c r="J937" s="54"/>
      <c r="K937" s="46">
        <f>L937+M937+N937</f>
        <v>0</v>
      </c>
      <c r="L937" s="54"/>
      <c r="M937" s="54"/>
      <c r="N937" s="54"/>
      <c r="O937" s="46">
        <f t="shared" si="249"/>
        <v>3521.127</v>
      </c>
      <c r="P937" s="48">
        <v>0</v>
      </c>
      <c r="Q937" s="48">
        <v>3500</v>
      </c>
      <c r="R937" s="48">
        <v>21.127000000000002</v>
      </c>
      <c r="S937" s="49">
        <f>T937+U937+V937</f>
        <v>0</v>
      </c>
      <c r="T937" s="48">
        <v>0</v>
      </c>
      <c r="U937" s="48">
        <v>0</v>
      </c>
      <c r="V937" s="48">
        <v>0</v>
      </c>
      <c r="W937" s="46">
        <f>X937+Y937+Z937</f>
        <v>0</v>
      </c>
      <c r="X937" s="54">
        <v>0</v>
      </c>
      <c r="Y937" s="54">
        <v>0</v>
      </c>
      <c r="Z937" s="54">
        <v>0</v>
      </c>
      <c r="AA937" s="29">
        <f t="shared" si="254"/>
        <v>0</v>
      </c>
      <c r="AB937" s="48">
        <f t="shared" si="250"/>
        <v>0</v>
      </c>
      <c r="AC937" s="49">
        <f t="shared" si="250"/>
        <v>0</v>
      </c>
      <c r="AD937" s="50">
        <f t="shared" si="250"/>
        <v>0</v>
      </c>
      <c r="AE937" s="46">
        <f t="shared" si="251"/>
        <v>0</v>
      </c>
      <c r="AF937" s="54"/>
      <c r="AG937" s="46"/>
      <c r="AH937" s="55"/>
      <c r="AI937" s="46"/>
      <c r="AJ937" s="46"/>
      <c r="AM937" s="35"/>
      <c r="AN937" s="35"/>
      <c r="AO937" s="12"/>
      <c r="AQ937" s="9"/>
    </row>
    <row r="938" spans="1:43" ht="19.899999999999999" customHeight="1" x14ac:dyDescent="0.2">
      <c r="A938" s="40"/>
      <c r="B938" s="98" t="s">
        <v>41</v>
      </c>
      <c r="C938" s="48">
        <v>4798</v>
      </c>
      <c r="D938" s="48">
        <f>C938</f>
        <v>4798</v>
      </c>
      <c r="E938" s="48">
        <v>0</v>
      </c>
      <c r="F938" s="48">
        <v>0</v>
      </c>
      <c r="G938" s="49">
        <f t="shared" si="248"/>
        <v>0</v>
      </c>
      <c r="H938" s="48"/>
      <c r="I938" s="48">
        <f>F938-E938</f>
        <v>0</v>
      </c>
      <c r="J938" s="48"/>
      <c r="K938" s="49"/>
      <c r="L938" s="48"/>
      <c r="M938" s="48"/>
      <c r="N938" s="48"/>
      <c r="O938" s="49">
        <f t="shared" si="249"/>
        <v>3521.127</v>
      </c>
      <c r="P938" s="48">
        <v>0</v>
      </c>
      <c r="Q938" s="48">
        <v>3500</v>
      </c>
      <c r="R938" s="48">
        <v>21.127000000000002</v>
      </c>
      <c r="S938" s="49">
        <v>0</v>
      </c>
      <c r="T938" s="48"/>
      <c r="U938" s="48"/>
      <c r="V938" s="48"/>
      <c r="W938" s="49">
        <v>0</v>
      </c>
      <c r="X938" s="48"/>
      <c r="Y938" s="48"/>
      <c r="Z938" s="48"/>
      <c r="AA938" s="29">
        <f t="shared" si="254"/>
        <v>0</v>
      </c>
      <c r="AB938" s="48">
        <f t="shared" ref="AB938:AD957" si="255">X938+H938-L938-(T938-AF938)</f>
        <v>0</v>
      </c>
      <c r="AC938" s="49">
        <f t="shared" si="255"/>
        <v>0</v>
      </c>
      <c r="AD938" s="50">
        <f t="shared" si="255"/>
        <v>0</v>
      </c>
      <c r="AE938" s="49">
        <f t="shared" si="251"/>
        <v>0</v>
      </c>
      <c r="AF938" s="48"/>
      <c r="AG938" s="49"/>
      <c r="AH938" s="50"/>
      <c r="AI938" s="49"/>
      <c r="AJ938" s="49"/>
      <c r="AM938" s="35"/>
      <c r="AN938" s="35"/>
      <c r="AO938" s="12"/>
      <c r="AQ938" s="9"/>
    </row>
    <row r="939" spans="1:43" ht="19.899999999999999" customHeight="1" x14ac:dyDescent="0.2">
      <c r="A939" s="40"/>
      <c r="B939" s="98" t="s">
        <v>42</v>
      </c>
      <c r="C939" s="48">
        <v>0</v>
      </c>
      <c r="D939" s="48"/>
      <c r="E939" s="48">
        <v>0</v>
      </c>
      <c r="F939" s="48">
        <v>0</v>
      </c>
      <c r="G939" s="49">
        <f t="shared" si="248"/>
        <v>0</v>
      </c>
      <c r="H939" s="48"/>
      <c r="I939" s="48">
        <f>F939-E939</f>
        <v>0</v>
      </c>
      <c r="J939" s="48"/>
      <c r="K939" s="49"/>
      <c r="L939" s="48"/>
      <c r="M939" s="48"/>
      <c r="N939" s="48"/>
      <c r="O939" s="49">
        <f t="shared" si="249"/>
        <v>0</v>
      </c>
      <c r="P939" s="48">
        <v>0</v>
      </c>
      <c r="Q939" s="48">
        <v>0</v>
      </c>
      <c r="R939" s="48">
        <v>0</v>
      </c>
      <c r="S939" s="49">
        <v>0</v>
      </c>
      <c r="T939" s="48"/>
      <c r="U939" s="48"/>
      <c r="V939" s="48"/>
      <c r="W939" s="49">
        <v>0</v>
      </c>
      <c r="X939" s="48"/>
      <c r="Y939" s="48"/>
      <c r="Z939" s="48"/>
      <c r="AA939" s="29">
        <f t="shared" si="254"/>
        <v>0</v>
      </c>
      <c r="AB939" s="48">
        <f t="shared" si="255"/>
        <v>0</v>
      </c>
      <c r="AC939" s="49">
        <f t="shared" si="255"/>
        <v>0</v>
      </c>
      <c r="AD939" s="50">
        <f t="shared" si="255"/>
        <v>0</v>
      </c>
      <c r="AE939" s="49">
        <f t="shared" si="251"/>
        <v>0</v>
      </c>
      <c r="AF939" s="48"/>
      <c r="AG939" s="49"/>
      <c r="AH939" s="50"/>
      <c r="AI939" s="49"/>
      <c r="AJ939" s="49"/>
      <c r="AM939" s="35"/>
      <c r="AN939" s="35"/>
      <c r="AO939" s="12"/>
      <c r="AQ939" s="9"/>
    </row>
    <row r="940" spans="1:43" ht="19.899999999999999" customHeight="1" x14ac:dyDescent="0.2">
      <c r="A940" s="40"/>
      <c r="B940" s="98" t="s">
        <v>43</v>
      </c>
      <c r="C940" s="48">
        <v>0</v>
      </c>
      <c r="D940" s="48"/>
      <c r="E940" s="48">
        <v>0</v>
      </c>
      <c r="F940" s="48">
        <v>0</v>
      </c>
      <c r="G940" s="49">
        <f t="shared" si="248"/>
        <v>0</v>
      </c>
      <c r="H940" s="48"/>
      <c r="I940" s="48">
        <f>F940-E940</f>
        <v>0</v>
      </c>
      <c r="J940" s="48"/>
      <c r="K940" s="49"/>
      <c r="L940" s="48"/>
      <c r="M940" s="48"/>
      <c r="N940" s="48"/>
      <c r="O940" s="49">
        <f t="shared" si="249"/>
        <v>0</v>
      </c>
      <c r="P940" s="48">
        <v>0</v>
      </c>
      <c r="Q940" s="48">
        <v>0</v>
      </c>
      <c r="R940" s="48">
        <v>0</v>
      </c>
      <c r="S940" s="49">
        <v>0</v>
      </c>
      <c r="T940" s="48"/>
      <c r="U940" s="48"/>
      <c r="V940" s="48"/>
      <c r="W940" s="49">
        <v>0</v>
      </c>
      <c r="X940" s="48"/>
      <c r="Y940" s="48"/>
      <c r="Z940" s="48"/>
      <c r="AA940" s="29">
        <f t="shared" si="254"/>
        <v>0</v>
      </c>
      <c r="AB940" s="48">
        <f t="shared" si="255"/>
        <v>0</v>
      </c>
      <c r="AC940" s="49">
        <f t="shared" si="255"/>
        <v>0</v>
      </c>
      <c r="AD940" s="50">
        <f t="shared" si="255"/>
        <v>0</v>
      </c>
      <c r="AE940" s="49">
        <f t="shared" si="251"/>
        <v>0</v>
      </c>
      <c r="AF940" s="48"/>
      <c r="AG940" s="49"/>
      <c r="AH940" s="50"/>
      <c r="AI940" s="49"/>
      <c r="AJ940" s="49"/>
      <c r="AM940" s="35"/>
      <c r="AN940" s="35"/>
      <c r="AO940" s="12"/>
      <c r="AQ940" s="9"/>
    </row>
    <row r="941" spans="1:43" ht="19.899999999999999" customHeight="1" x14ac:dyDescent="0.2">
      <c r="A941" s="40"/>
      <c r="B941" s="98" t="s">
        <v>44</v>
      </c>
      <c r="C941" s="48">
        <v>217.29374000000001</v>
      </c>
      <c r="D941" s="48">
        <f>C941</f>
        <v>217.29374000000001</v>
      </c>
      <c r="E941" s="48">
        <v>0</v>
      </c>
      <c r="F941" s="48">
        <v>0</v>
      </c>
      <c r="G941" s="49">
        <f t="shared" si="248"/>
        <v>0</v>
      </c>
      <c r="H941" s="48"/>
      <c r="I941" s="48">
        <f>F941-E941</f>
        <v>0</v>
      </c>
      <c r="J941" s="48"/>
      <c r="K941" s="49"/>
      <c r="L941" s="48"/>
      <c r="M941" s="48"/>
      <c r="N941" s="48"/>
      <c r="O941" s="49">
        <f t="shared" si="249"/>
        <v>0</v>
      </c>
      <c r="P941" s="48">
        <v>0</v>
      </c>
      <c r="Q941" s="48">
        <v>0</v>
      </c>
      <c r="R941" s="48">
        <v>0</v>
      </c>
      <c r="S941" s="49">
        <f>T941+U941+V941</f>
        <v>0</v>
      </c>
      <c r="T941" s="48">
        <f>T937-SUM(T938:T940)</f>
        <v>0</v>
      </c>
      <c r="U941" s="48">
        <f>U937-SUM(U938:U940)</f>
        <v>0</v>
      </c>
      <c r="V941" s="48">
        <f>V937-SUM(V938:V940)</f>
        <v>0</v>
      </c>
      <c r="W941" s="49">
        <f>X941+Y941+Z941</f>
        <v>0</v>
      </c>
      <c r="X941" s="48">
        <f>X937-SUM(X938:X940)</f>
        <v>0</v>
      </c>
      <c r="Y941" s="48">
        <f>Y937-SUM(Y938:Y940)</f>
        <v>0</v>
      </c>
      <c r="Z941" s="48">
        <f>Z937-SUM(Z938:Z940)</f>
        <v>0</v>
      </c>
      <c r="AA941" s="29">
        <f t="shared" si="254"/>
        <v>0</v>
      </c>
      <c r="AB941" s="48">
        <f t="shared" si="255"/>
        <v>0</v>
      </c>
      <c r="AC941" s="49">
        <f t="shared" si="255"/>
        <v>0</v>
      </c>
      <c r="AD941" s="50">
        <f t="shared" si="255"/>
        <v>0</v>
      </c>
      <c r="AE941" s="49">
        <f t="shared" si="251"/>
        <v>0</v>
      </c>
      <c r="AF941" s="48"/>
      <c r="AG941" s="49"/>
      <c r="AH941" s="50"/>
      <c r="AI941" s="49"/>
      <c r="AJ941" s="49"/>
      <c r="AM941" s="35"/>
      <c r="AN941" s="35"/>
      <c r="AO941" s="12"/>
      <c r="AQ941" s="9"/>
    </row>
    <row r="942" spans="1:43" ht="78.599999999999994" customHeight="1" x14ac:dyDescent="0.2">
      <c r="A942" s="40">
        <v>170</v>
      </c>
      <c r="B942" s="123" t="s">
        <v>262</v>
      </c>
      <c r="C942" s="42">
        <v>99098.629679999998</v>
      </c>
      <c r="D942" s="42">
        <f>SUM(D943:D946)</f>
        <v>0</v>
      </c>
      <c r="E942" s="42">
        <v>0</v>
      </c>
      <c r="F942" s="42">
        <v>0</v>
      </c>
      <c r="G942" s="46">
        <f>H942+I942+J942</f>
        <v>0</v>
      </c>
      <c r="H942" s="54"/>
      <c r="I942" s="54"/>
      <c r="J942" s="54"/>
      <c r="K942" s="46">
        <f>L942+M942+N942</f>
        <v>0</v>
      </c>
      <c r="L942" s="54"/>
      <c r="M942" s="54"/>
      <c r="N942" s="54"/>
      <c r="O942" s="46">
        <f t="shared" si="249"/>
        <v>55000</v>
      </c>
      <c r="P942" s="48">
        <v>0</v>
      </c>
      <c r="Q942" s="48">
        <v>45000</v>
      </c>
      <c r="R942" s="48">
        <v>10000</v>
      </c>
      <c r="S942" s="49">
        <f>T942+U942+V942</f>
        <v>15827.769250000001</v>
      </c>
      <c r="T942" s="48">
        <v>0</v>
      </c>
      <c r="U942" s="48">
        <v>15729.209080000001</v>
      </c>
      <c r="V942" s="48">
        <v>98.560169999999999</v>
      </c>
      <c r="W942" s="46">
        <f>X942+Y942+Z942</f>
        <v>16426.694940000001</v>
      </c>
      <c r="X942" s="54">
        <v>0</v>
      </c>
      <c r="Y942" s="54">
        <v>16328.134770000001</v>
      </c>
      <c r="Z942" s="54">
        <v>98.560169999999999</v>
      </c>
      <c r="AA942" s="29">
        <f t="shared" si="254"/>
        <v>598.92569000000003</v>
      </c>
      <c r="AB942" s="48">
        <f t="shared" si="255"/>
        <v>0</v>
      </c>
      <c r="AC942" s="49">
        <f t="shared" si="255"/>
        <v>598.92569000000003</v>
      </c>
      <c r="AD942" s="50">
        <f t="shared" si="255"/>
        <v>0</v>
      </c>
      <c r="AE942" s="46">
        <f t="shared" si="251"/>
        <v>0</v>
      </c>
      <c r="AF942" s="54"/>
      <c r="AG942" s="46"/>
      <c r="AH942" s="55"/>
      <c r="AI942" s="46"/>
      <c r="AJ942" s="46"/>
      <c r="AM942" s="35"/>
      <c r="AN942" s="35"/>
      <c r="AO942" s="12"/>
      <c r="AQ942" s="9"/>
    </row>
    <row r="943" spans="1:43" ht="19.899999999999999" customHeight="1" x14ac:dyDescent="0.2">
      <c r="A943" s="40"/>
      <c r="B943" s="98" t="s">
        <v>41</v>
      </c>
      <c r="C943" s="48">
        <v>0</v>
      </c>
      <c r="D943" s="48">
        <f>C943</f>
        <v>0</v>
      </c>
      <c r="E943" s="48">
        <v>0</v>
      </c>
      <c r="F943" s="48">
        <v>0</v>
      </c>
      <c r="G943" s="49">
        <f>H943+I943+J943</f>
        <v>0</v>
      </c>
      <c r="H943" s="48"/>
      <c r="I943" s="48">
        <f>F943-E943</f>
        <v>0</v>
      </c>
      <c r="J943" s="48"/>
      <c r="K943" s="49"/>
      <c r="L943" s="48"/>
      <c r="M943" s="48"/>
      <c r="N943" s="48"/>
      <c r="O943" s="49">
        <f t="shared" si="249"/>
        <v>0</v>
      </c>
      <c r="P943" s="48">
        <v>0</v>
      </c>
      <c r="Q943" s="48">
        <v>0</v>
      </c>
      <c r="R943" s="48">
        <v>0</v>
      </c>
      <c r="S943" s="49">
        <v>0</v>
      </c>
      <c r="T943" s="48"/>
      <c r="U943" s="48"/>
      <c r="V943" s="48"/>
      <c r="W943" s="49">
        <v>0</v>
      </c>
      <c r="X943" s="48"/>
      <c r="Y943" s="48"/>
      <c r="Z943" s="48"/>
      <c r="AA943" s="29">
        <f t="shared" si="254"/>
        <v>0</v>
      </c>
      <c r="AB943" s="48">
        <f t="shared" si="255"/>
        <v>0</v>
      </c>
      <c r="AC943" s="49">
        <f t="shared" si="255"/>
        <v>0</v>
      </c>
      <c r="AD943" s="50">
        <f t="shared" si="255"/>
        <v>0</v>
      </c>
      <c r="AE943" s="49">
        <f t="shared" si="251"/>
        <v>0</v>
      </c>
      <c r="AF943" s="48"/>
      <c r="AG943" s="49"/>
      <c r="AH943" s="50"/>
      <c r="AI943" s="49"/>
      <c r="AJ943" s="49"/>
      <c r="AM943" s="35"/>
      <c r="AN943" s="35"/>
      <c r="AO943" s="12"/>
      <c r="AQ943" s="9"/>
    </row>
    <row r="944" spans="1:43" ht="19.899999999999999" customHeight="1" x14ac:dyDescent="0.2">
      <c r="A944" s="40"/>
      <c r="B944" s="98" t="s">
        <v>42</v>
      </c>
      <c r="C944" s="48">
        <v>89244.138680000004</v>
      </c>
      <c r="D944" s="48"/>
      <c r="E944" s="48">
        <v>0</v>
      </c>
      <c r="F944" s="48">
        <v>0</v>
      </c>
      <c r="G944" s="49">
        <f>H944+I944+J944</f>
        <v>0</v>
      </c>
      <c r="H944" s="48"/>
      <c r="I944" s="48">
        <f>F944-E944</f>
        <v>0</v>
      </c>
      <c r="J944" s="48"/>
      <c r="K944" s="49"/>
      <c r="L944" s="48"/>
      <c r="M944" s="48"/>
      <c r="N944" s="48"/>
      <c r="O944" s="49">
        <f t="shared" si="249"/>
        <v>52962.503999999994</v>
      </c>
      <c r="P944" s="48">
        <v>0</v>
      </c>
      <c r="Q944" s="48">
        <v>42974.727999999996</v>
      </c>
      <c r="R944" s="48">
        <v>9987.7759999999998</v>
      </c>
      <c r="S944" s="49">
        <v>15824.154</v>
      </c>
      <c r="T944" s="48"/>
      <c r="U944" s="48">
        <v>15729.209080000001</v>
      </c>
      <c r="V944" s="48">
        <v>94.944919999999996</v>
      </c>
      <c r="W944" s="49">
        <v>15824.154</v>
      </c>
      <c r="X944" s="48"/>
      <c r="Y944" s="48">
        <v>15729.209080000001</v>
      </c>
      <c r="Z944" s="48">
        <v>94.944919999999996</v>
      </c>
      <c r="AA944" s="29">
        <f t="shared" si="254"/>
        <v>0</v>
      </c>
      <c r="AB944" s="48">
        <f t="shared" si="255"/>
        <v>0</v>
      </c>
      <c r="AC944" s="49">
        <f t="shared" si="255"/>
        <v>0</v>
      </c>
      <c r="AD944" s="50">
        <f t="shared" si="255"/>
        <v>0</v>
      </c>
      <c r="AE944" s="49">
        <f t="shared" si="251"/>
        <v>0</v>
      </c>
      <c r="AF944" s="48"/>
      <c r="AG944" s="49"/>
      <c r="AH944" s="50"/>
      <c r="AI944" s="49"/>
      <c r="AJ944" s="49"/>
      <c r="AM944" s="35"/>
      <c r="AN944" s="35"/>
      <c r="AO944" s="12"/>
      <c r="AQ944" s="9"/>
    </row>
    <row r="945" spans="1:43" ht="19.899999999999999" customHeight="1" x14ac:dyDescent="0.2">
      <c r="A945" s="40"/>
      <c r="B945" s="98" t="s">
        <v>43</v>
      </c>
      <c r="C945" s="48">
        <v>6129.74</v>
      </c>
      <c r="D945" s="48"/>
      <c r="E945" s="48">
        <v>0</v>
      </c>
      <c r="F945" s="48">
        <v>0</v>
      </c>
      <c r="G945" s="49">
        <f>H945+I945+J945</f>
        <v>0</v>
      </c>
      <c r="H945" s="48"/>
      <c r="I945" s="48">
        <f>F945-E945</f>
        <v>0</v>
      </c>
      <c r="J945" s="48"/>
      <c r="K945" s="49"/>
      <c r="L945" s="48"/>
      <c r="M945" s="48"/>
      <c r="N945" s="48"/>
      <c r="O945" s="49">
        <f t="shared" si="249"/>
        <v>0</v>
      </c>
      <c r="P945" s="48">
        <v>0</v>
      </c>
      <c r="Q945" s="48">
        <v>0</v>
      </c>
      <c r="R945" s="48">
        <v>0</v>
      </c>
      <c r="S945" s="49">
        <v>0</v>
      </c>
      <c r="T945" s="48"/>
      <c r="U945" s="48"/>
      <c r="V945" s="48"/>
      <c r="W945" s="49">
        <v>0</v>
      </c>
      <c r="X945" s="48"/>
      <c r="Y945" s="48"/>
      <c r="Z945" s="48"/>
      <c r="AA945" s="29">
        <f t="shared" si="254"/>
        <v>0</v>
      </c>
      <c r="AB945" s="48">
        <f t="shared" si="255"/>
        <v>0</v>
      </c>
      <c r="AC945" s="49">
        <f t="shared" si="255"/>
        <v>0</v>
      </c>
      <c r="AD945" s="50">
        <f t="shared" si="255"/>
        <v>0</v>
      </c>
      <c r="AE945" s="49">
        <f t="shared" si="251"/>
        <v>0</v>
      </c>
      <c r="AF945" s="48"/>
      <c r="AG945" s="49"/>
      <c r="AH945" s="50"/>
      <c r="AI945" s="49"/>
      <c r="AJ945" s="49"/>
      <c r="AM945" s="35"/>
      <c r="AN945" s="35"/>
      <c r="AO945" s="12"/>
      <c r="AQ945" s="9"/>
    </row>
    <row r="946" spans="1:43" ht="19.899999999999999" customHeight="1" x14ac:dyDescent="0.2">
      <c r="A946" s="40"/>
      <c r="B946" s="98" t="s">
        <v>44</v>
      </c>
      <c r="C946" s="48">
        <v>3724.7510000000002</v>
      </c>
      <c r="D946" s="48"/>
      <c r="E946" s="48">
        <v>0</v>
      </c>
      <c r="F946" s="48">
        <v>0</v>
      </c>
      <c r="G946" s="49">
        <f>H946+I946+J946</f>
        <v>0</v>
      </c>
      <c r="H946" s="48"/>
      <c r="I946" s="48">
        <f>F946-E946</f>
        <v>0</v>
      </c>
      <c r="J946" s="48"/>
      <c r="K946" s="49"/>
      <c r="L946" s="48"/>
      <c r="M946" s="48"/>
      <c r="N946" s="48"/>
      <c r="O946" s="49">
        <f t="shared" si="249"/>
        <v>2037.4959999999999</v>
      </c>
      <c r="P946" s="48">
        <v>0</v>
      </c>
      <c r="Q946" s="48">
        <v>2025.2719999999999</v>
      </c>
      <c r="R946" s="48">
        <v>12.224</v>
      </c>
      <c r="S946" s="49">
        <f>T946+U946+V946</f>
        <v>3.6152500000000032</v>
      </c>
      <c r="T946" s="48">
        <f>T942-SUM(T943:T945)</f>
        <v>0</v>
      </c>
      <c r="U946" s="48">
        <f>U942-SUM(U943:U945)</f>
        <v>0</v>
      </c>
      <c r="V946" s="48">
        <f>V942-SUM(V943:V945)</f>
        <v>3.6152500000000032</v>
      </c>
      <c r="W946" s="49">
        <f>X946+Y946+Z946</f>
        <v>602.54094000000009</v>
      </c>
      <c r="X946" s="48">
        <f>X942-SUM(X943:X945)</f>
        <v>0</v>
      </c>
      <c r="Y946" s="48">
        <f>Y942-SUM(Y943:Y945)</f>
        <v>598.92569000000003</v>
      </c>
      <c r="Z946" s="48">
        <f>Z942-SUM(Z943:Z945)</f>
        <v>3.6152500000000032</v>
      </c>
      <c r="AA946" s="29">
        <f t="shared" si="254"/>
        <v>598.92569000000003</v>
      </c>
      <c r="AB946" s="48">
        <f t="shared" si="255"/>
        <v>0</v>
      </c>
      <c r="AC946" s="49">
        <f t="shared" si="255"/>
        <v>598.92569000000003</v>
      </c>
      <c r="AD946" s="50">
        <f t="shared" si="255"/>
        <v>0</v>
      </c>
      <c r="AE946" s="49">
        <f t="shared" si="251"/>
        <v>0</v>
      </c>
      <c r="AF946" s="48"/>
      <c r="AG946" s="49"/>
      <c r="AH946" s="50"/>
      <c r="AI946" s="49"/>
      <c r="AJ946" s="49"/>
      <c r="AM946" s="35"/>
      <c r="AN946" s="35"/>
      <c r="AO946" s="12"/>
      <c r="AQ946" s="9"/>
    </row>
    <row r="947" spans="1:43" ht="66" customHeight="1" outlineLevel="1" x14ac:dyDescent="0.2">
      <c r="A947" s="40">
        <v>171</v>
      </c>
      <c r="B947" s="124" t="s">
        <v>263</v>
      </c>
      <c r="C947" s="91">
        <f t="shared" ref="C947:Z947" si="256">SUM(C948:C951)</f>
        <v>232674.74000000002</v>
      </c>
      <c r="D947" s="91">
        <f t="shared" si="256"/>
        <v>5068.97</v>
      </c>
      <c r="E947" s="91">
        <f t="shared" si="256"/>
        <v>207701.11</v>
      </c>
      <c r="F947" s="91">
        <f t="shared" si="256"/>
        <v>210014.36</v>
      </c>
      <c r="G947" s="91">
        <f t="shared" si="256"/>
        <v>2313.25</v>
      </c>
      <c r="H947" s="91">
        <f t="shared" si="256"/>
        <v>0</v>
      </c>
      <c r="I947" s="91">
        <f t="shared" si="256"/>
        <v>1774.43</v>
      </c>
      <c r="J947" s="91">
        <f t="shared" si="256"/>
        <v>538.82000000000005</v>
      </c>
      <c r="K947" s="91">
        <f t="shared" si="256"/>
        <v>0</v>
      </c>
      <c r="L947" s="91">
        <f t="shared" si="256"/>
        <v>0</v>
      </c>
      <c r="M947" s="91">
        <f t="shared" si="256"/>
        <v>0</v>
      </c>
      <c r="N947" s="91">
        <f t="shared" si="256"/>
        <v>0</v>
      </c>
      <c r="O947" s="91">
        <f t="shared" si="256"/>
        <v>10425</v>
      </c>
      <c r="P947" s="91">
        <f t="shared" si="256"/>
        <v>0</v>
      </c>
      <c r="Q947" s="91">
        <f t="shared" si="256"/>
        <v>3500</v>
      </c>
      <c r="R947" s="91">
        <f t="shared" si="256"/>
        <v>6925</v>
      </c>
      <c r="S947" s="49">
        <f t="shared" si="256"/>
        <v>10262.650000000001</v>
      </c>
      <c r="T947" s="48">
        <f t="shared" si="256"/>
        <v>0</v>
      </c>
      <c r="U947" s="48">
        <f t="shared" si="256"/>
        <v>3431.37</v>
      </c>
      <c r="V947" s="48">
        <f t="shared" si="256"/>
        <v>6831.2800000000007</v>
      </c>
      <c r="W947" s="49">
        <f t="shared" si="256"/>
        <v>7949.4000000000005</v>
      </c>
      <c r="X947" s="48">
        <f t="shared" si="256"/>
        <v>0</v>
      </c>
      <c r="Y947" s="48">
        <f t="shared" si="256"/>
        <v>1656.94</v>
      </c>
      <c r="Z947" s="48">
        <f t="shared" si="256"/>
        <v>6292.46</v>
      </c>
      <c r="AA947" s="29">
        <f>AB947+AC947+AD947</f>
        <v>0</v>
      </c>
      <c r="AB947" s="48">
        <f t="shared" si="255"/>
        <v>0</v>
      </c>
      <c r="AC947" s="49">
        <f t="shared" si="255"/>
        <v>0</v>
      </c>
      <c r="AD947" s="50">
        <f t="shared" si="255"/>
        <v>0</v>
      </c>
      <c r="AE947" s="49">
        <f>SUM(AE948:AE951)</f>
        <v>0</v>
      </c>
      <c r="AF947" s="48">
        <f>SUM(AF948:AF951)</f>
        <v>0</v>
      </c>
      <c r="AG947" s="49">
        <f>SUM(AG948:AG951)</f>
        <v>0</v>
      </c>
      <c r="AH947" s="50">
        <f>SUM(AH948:AH951)</f>
        <v>0</v>
      </c>
      <c r="AI947" s="49" t="s">
        <v>212</v>
      </c>
      <c r="AJ947" s="49" t="s">
        <v>212</v>
      </c>
      <c r="AM947" s="35"/>
      <c r="AN947" s="35"/>
      <c r="AO947" s="12"/>
      <c r="AQ947" s="9"/>
    </row>
    <row r="948" spans="1:43" ht="19.899999999999999" customHeight="1" outlineLevel="1" x14ac:dyDescent="0.2">
      <c r="A948" s="40"/>
      <c r="B948" s="124" t="s">
        <v>41</v>
      </c>
      <c r="C948" s="91">
        <v>5068.97</v>
      </c>
      <c r="D948" s="91">
        <v>5068.97</v>
      </c>
      <c r="E948" s="91">
        <v>5068.97</v>
      </c>
      <c r="F948" s="91">
        <v>5068.97</v>
      </c>
      <c r="G948" s="49">
        <f>H948+I948+J948</f>
        <v>0</v>
      </c>
      <c r="H948" s="48"/>
      <c r="I948" s="48"/>
      <c r="J948" s="48"/>
      <c r="K948" s="49">
        <f>L948+M948+N948</f>
        <v>0</v>
      </c>
      <c r="L948" s="48"/>
      <c r="M948" s="48"/>
      <c r="N948" s="48"/>
      <c r="O948" s="49">
        <f>P948+Q948+R948</f>
        <v>0</v>
      </c>
      <c r="P948" s="48"/>
      <c r="Q948" s="48"/>
      <c r="R948" s="48"/>
      <c r="S948" s="49">
        <f>T948+U948+V948</f>
        <v>0</v>
      </c>
      <c r="T948" s="48"/>
      <c r="U948" s="48"/>
      <c r="V948" s="48"/>
      <c r="W948" s="49">
        <f>X948+Y948+Z948</f>
        <v>0</v>
      </c>
      <c r="X948" s="48"/>
      <c r="Y948" s="48"/>
      <c r="Z948" s="48"/>
      <c r="AA948" s="29">
        <f>AB948+AC948+AD948</f>
        <v>0</v>
      </c>
      <c r="AB948" s="48">
        <f t="shared" si="255"/>
        <v>0</v>
      </c>
      <c r="AC948" s="49">
        <f t="shared" si="255"/>
        <v>0</v>
      </c>
      <c r="AD948" s="50">
        <f t="shared" si="255"/>
        <v>0</v>
      </c>
      <c r="AE948" s="49">
        <f>AF948+AG948+AH948</f>
        <v>0</v>
      </c>
      <c r="AF948" s="48"/>
      <c r="AG948" s="49"/>
      <c r="AH948" s="50"/>
      <c r="AI948" s="49"/>
      <c r="AJ948" s="49"/>
      <c r="AM948" s="35"/>
      <c r="AN948" s="35"/>
      <c r="AO948" s="12"/>
      <c r="AQ948" s="9"/>
    </row>
    <row r="949" spans="1:43" ht="19.899999999999999" customHeight="1" outlineLevel="1" x14ac:dyDescent="0.2">
      <c r="A949" s="40"/>
      <c r="B949" s="124" t="s">
        <v>42</v>
      </c>
      <c r="C949" s="91">
        <v>200874.07</v>
      </c>
      <c r="D949" s="91"/>
      <c r="E949" s="91">
        <v>180432.78</v>
      </c>
      <c r="F949" s="91">
        <v>180432.78</v>
      </c>
      <c r="G949" s="49">
        <f>H949+I949+J949</f>
        <v>0</v>
      </c>
      <c r="H949" s="48"/>
      <c r="I949" s="48"/>
      <c r="J949" s="48"/>
      <c r="K949" s="49">
        <f>L949+M949+N949</f>
        <v>0</v>
      </c>
      <c r="L949" s="48"/>
      <c r="M949" s="48"/>
      <c r="N949" s="48"/>
      <c r="O949" s="49">
        <f>P949+Q949+R949</f>
        <v>5828.06</v>
      </c>
      <c r="P949" s="48"/>
      <c r="Q949" s="48">
        <v>167.76</v>
      </c>
      <c r="R949" s="48">
        <v>5660.3</v>
      </c>
      <c r="S949" s="49">
        <f>T949+U949+V949</f>
        <v>5828.06</v>
      </c>
      <c r="T949" s="48"/>
      <c r="U949" s="48">
        <v>167.76</v>
      </c>
      <c r="V949" s="48">
        <v>5660.3</v>
      </c>
      <c r="W949" s="49">
        <f>X949+Y949+Z949</f>
        <v>5828.06</v>
      </c>
      <c r="X949" s="48"/>
      <c r="Y949" s="48">
        <v>167.76</v>
      </c>
      <c r="Z949" s="48">
        <v>5660.3</v>
      </c>
      <c r="AA949" s="29">
        <f>AB949+AC949+AD949</f>
        <v>0</v>
      </c>
      <c r="AB949" s="48">
        <f t="shared" si="255"/>
        <v>0</v>
      </c>
      <c r="AC949" s="49">
        <f t="shared" si="255"/>
        <v>0</v>
      </c>
      <c r="AD949" s="50">
        <f t="shared" si="255"/>
        <v>0</v>
      </c>
      <c r="AE949" s="49">
        <f>AF949+AG949+AH949</f>
        <v>0</v>
      </c>
      <c r="AF949" s="48"/>
      <c r="AG949" s="49"/>
      <c r="AH949" s="50"/>
      <c r="AI949" s="49"/>
      <c r="AJ949" s="49"/>
      <c r="AM949" s="35"/>
      <c r="AN949" s="35"/>
      <c r="AO949" s="12"/>
      <c r="AQ949" s="9"/>
    </row>
    <row r="950" spans="1:43" ht="19.899999999999999" customHeight="1" outlineLevel="1" x14ac:dyDescent="0.2">
      <c r="A950" s="40"/>
      <c r="B950" s="124" t="s">
        <v>43</v>
      </c>
      <c r="C950" s="91">
        <v>26731.7</v>
      </c>
      <c r="D950" s="91"/>
      <c r="E950" s="91">
        <v>22199.360000000001</v>
      </c>
      <c r="F950" s="91">
        <v>24512.61</v>
      </c>
      <c r="G950" s="49">
        <f>H950+I950+J950</f>
        <v>2313.25</v>
      </c>
      <c r="H950" s="48"/>
      <c r="I950" s="48">
        <v>1774.43</v>
      </c>
      <c r="J950" s="48">
        <v>538.82000000000005</v>
      </c>
      <c r="K950" s="49">
        <f>L950+M950+N950</f>
        <v>0</v>
      </c>
      <c r="L950" s="48"/>
      <c r="M950" s="48"/>
      <c r="N950" s="48"/>
      <c r="O950" s="49">
        <f>P950+Q950+R950</f>
        <v>4596.9399999999996</v>
      </c>
      <c r="P950" s="48"/>
      <c r="Q950" s="48">
        <v>3332.24</v>
      </c>
      <c r="R950" s="48">
        <v>1264.7</v>
      </c>
      <c r="S950" s="49">
        <f>T950+U950+V950</f>
        <v>4434.59</v>
      </c>
      <c r="T950" s="48"/>
      <c r="U950" s="48">
        <v>3263.61</v>
      </c>
      <c r="V950" s="48">
        <v>1170.98</v>
      </c>
      <c r="W950" s="49">
        <f>X950+Y950+Z950</f>
        <v>2121.34</v>
      </c>
      <c r="X950" s="48"/>
      <c r="Y950" s="48">
        <v>1489.18</v>
      </c>
      <c r="Z950" s="48">
        <v>632.16</v>
      </c>
      <c r="AA950" s="29">
        <f>AB950+AC950+AD950</f>
        <v>0</v>
      </c>
      <c r="AB950" s="48">
        <f t="shared" si="255"/>
        <v>0</v>
      </c>
      <c r="AC950" s="49">
        <f>I950+Y950-U950</f>
        <v>0</v>
      </c>
      <c r="AD950" s="50">
        <f>J950+Z950-V950</f>
        <v>0</v>
      </c>
      <c r="AE950" s="49">
        <f>AF950+AG950+AH950</f>
        <v>0</v>
      </c>
      <c r="AF950" s="48"/>
      <c r="AG950" s="49"/>
      <c r="AH950" s="50"/>
      <c r="AI950" s="49"/>
      <c r="AJ950" s="49"/>
      <c r="AM950" s="35"/>
      <c r="AN950" s="35"/>
      <c r="AO950" s="12"/>
      <c r="AQ950" s="9"/>
    </row>
    <row r="951" spans="1:43" ht="19.899999999999999" customHeight="1" outlineLevel="1" x14ac:dyDescent="0.2">
      <c r="A951" s="40"/>
      <c r="B951" s="124" t="s">
        <v>44</v>
      </c>
      <c r="C951" s="91"/>
      <c r="D951" s="91"/>
      <c r="E951" s="91"/>
      <c r="F951" s="91"/>
      <c r="G951" s="49">
        <f>H951+I951+J951</f>
        <v>0</v>
      </c>
      <c r="H951" s="48"/>
      <c r="I951" s="48"/>
      <c r="J951" s="48"/>
      <c r="K951" s="49">
        <f>L951+M951+N951</f>
        <v>0</v>
      </c>
      <c r="L951" s="48"/>
      <c r="M951" s="48"/>
      <c r="N951" s="48"/>
      <c r="O951" s="49">
        <f>P951+Q951+R951</f>
        <v>0</v>
      </c>
      <c r="P951" s="48"/>
      <c r="Q951" s="48"/>
      <c r="R951" s="48"/>
      <c r="S951" s="49">
        <f>T951+U951+V951</f>
        <v>0</v>
      </c>
      <c r="T951" s="48"/>
      <c r="U951" s="48"/>
      <c r="V951" s="48"/>
      <c r="W951" s="49">
        <f>X951+Y951+Z951</f>
        <v>0</v>
      </c>
      <c r="X951" s="48"/>
      <c r="Y951" s="48"/>
      <c r="Z951" s="48"/>
      <c r="AA951" s="29">
        <f>AB951+AC951+AD951</f>
        <v>0</v>
      </c>
      <c r="AB951" s="48">
        <f t="shared" si="255"/>
        <v>0</v>
      </c>
      <c r="AC951" s="49">
        <f t="shared" si="255"/>
        <v>0</v>
      </c>
      <c r="AD951" s="50">
        <f t="shared" si="255"/>
        <v>0</v>
      </c>
      <c r="AE951" s="49">
        <f>AF951+AG951+AH951</f>
        <v>0</v>
      </c>
      <c r="AF951" s="48"/>
      <c r="AG951" s="49"/>
      <c r="AH951" s="50"/>
      <c r="AI951" s="49"/>
      <c r="AJ951" s="49"/>
      <c r="AM951" s="35"/>
      <c r="AN951" s="35"/>
      <c r="AO951" s="12"/>
      <c r="AQ951" s="9"/>
    </row>
    <row r="952" spans="1:43" ht="65.45" customHeight="1" outlineLevel="1" x14ac:dyDescent="0.2">
      <c r="A952" s="40">
        <v>172</v>
      </c>
      <c r="B952" s="124" t="s">
        <v>264</v>
      </c>
      <c r="C952" s="91">
        <f t="shared" ref="C952:Z952" si="257">SUM(C953:C956)</f>
        <v>156938.59999999998</v>
      </c>
      <c r="D952" s="91">
        <f t="shared" si="257"/>
        <v>6972.28</v>
      </c>
      <c r="E952" s="91">
        <f t="shared" si="257"/>
        <v>156074.51999999999</v>
      </c>
      <c r="F952" s="91">
        <f t="shared" si="257"/>
        <v>156074.51999999999</v>
      </c>
      <c r="G952" s="91">
        <f t="shared" si="257"/>
        <v>0</v>
      </c>
      <c r="H952" s="91">
        <f t="shared" si="257"/>
        <v>0</v>
      </c>
      <c r="I952" s="91">
        <f t="shared" si="257"/>
        <v>0</v>
      </c>
      <c r="J952" s="91">
        <f t="shared" si="257"/>
        <v>0</v>
      </c>
      <c r="K952" s="91">
        <f t="shared" si="257"/>
        <v>0</v>
      </c>
      <c r="L952" s="91">
        <f t="shared" si="257"/>
        <v>0</v>
      </c>
      <c r="M952" s="91">
        <f t="shared" si="257"/>
        <v>0</v>
      </c>
      <c r="N952" s="91">
        <f t="shared" si="257"/>
        <v>0</v>
      </c>
      <c r="O952" s="91">
        <f t="shared" si="257"/>
        <v>5500</v>
      </c>
      <c r="P952" s="91">
        <f t="shared" si="257"/>
        <v>0</v>
      </c>
      <c r="Q952" s="91">
        <f t="shared" si="257"/>
        <v>3861</v>
      </c>
      <c r="R952" s="91">
        <f t="shared" si="257"/>
        <v>1639</v>
      </c>
      <c r="S952" s="49">
        <f t="shared" si="257"/>
        <v>0</v>
      </c>
      <c r="T952" s="48">
        <f t="shared" si="257"/>
        <v>0</v>
      </c>
      <c r="U952" s="48">
        <f t="shared" si="257"/>
        <v>0</v>
      </c>
      <c r="V952" s="48">
        <f t="shared" si="257"/>
        <v>0</v>
      </c>
      <c r="W952" s="49">
        <f t="shared" si="257"/>
        <v>971.4</v>
      </c>
      <c r="X952" s="48">
        <f t="shared" si="257"/>
        <v>0</v>
      </c>
      <c r="Y952" s="48">
        <f t="shared" si="257"/>
        <v>971.4</v>
      </c>
      <c r="Z952" s="48">
        <f t="shared" si="257"/>
        <v>0</v>
      </c>
      <c r="AA952" s="29">
        <f t="shared" ref="AA952:AA986" si="258">AB952+AC952+AD952</f>
        <v>971.4</v>
      </c>
      <c r="AB952" s="48">
        <f t="shared" si="255"/>
        <v>0</v>
      </c>
      <c r="AC952" s="49">
        <f t="shared" si="255"/>
        <v>971.4</v>
      </c>
      <c r="AD952" s="50">
        <f t="shared" si="255"/>
        <v>0</v>
      </c>
      <c r="AE952" s="49">
        <f>SUM(AE953:AE956)</f>
        <v>0</v>
      </c>
      <c r="AF952" s="48">
        <f>SUM(AF953:AF956)</f>
        <v>0</v>
      </c>
      <c r="AG952" s="49">
        <f>SUM(AG953:AG956)</f>
        <v>0</v>
      </c>
      <c r="AH952" s="50">
        <f>SUM(AH953:AH956)</f>
        <v>0</v>
      </c>
      <c r="AI952" s="49" t="s">
        <v>212</v>
      </c>
      <c r="AJ952" s="49" t="s">
        <v>212</v>
      </c>
      <c r="AM952" s="35"/>
      <c r="AN952" s="35"/>
      <c r="AO952" s="12"/>
      <c r="AQ952" s="9"/>
    </row>
    <row r="953" spans="1:43" ht="19.899999999999999" customHeight="1" outlineLevel="1" x14ac:dyDescent="0.2">
      <c r="A953" s="40"/>
      <c r="B953" s="124" t="s">
        <v>41</v>
      </c>
      <c r="C953" s="91">
        <v>6972.28</v>
      </c>
      <c r="D953" s="91">
        <v>6972.28</v>
      </c>
      <c r="E953" s="91">
        <v>6972.28</v>
      </c>
      <c r="F953" s="91">
        <v>6972.28</v>
      </c>
      <c r="G953" s="49">
        <f>H953+I953+J953</f>
        <v>0</v>
      </c>
      <c r="H953" s="48"/>
      <c r="I953" s="48"/>
      <c r="J953" s="48"/>
      <c r="K953" s="49">
        <f>L953+M953+N953</f>
        <v>0</v>
      </c>
      <c r="L953" s="48"/>
      <c r="M953" s="48"/>
      <c r="N953" s="48"/>
      <c r="O953" s="49">
        <f>P953+Q953+R953</f>
        <v>0</v>
      </c>
      <c r="P953" s="48"/>
      <c r="Q953" s="48"/>
      <c r="R953" s="48"/>
      <c r="S953" s="49">
        <f>T953+U953+V953</f>
        <v>0</v>
      </c>
      <c r="T953" s="48"/>
      <c r="U953" s="48"/>
      <c r="V953" s="48"/>
      <c r="W953" s="49">
        <f>X953+Y953+Z953</f>
        <v>0</v>
      </c>
      <c r="X953" s="48"/>
      <c r="Y953" s="48"/>
      <c r="Z953" s="48"/>
      <c r="AA953" s="29">
        <f t="shared" si="258"/>
        <v>0</v>
      </c>
      <c r="AB953" s="48">
        <f t="shared" si="255"/>
        <v>0</v>
      </c>
      <c r="AC953" s="49">
        <f t="shared" si="255"/>
        <v>0</v>
      </c>
      <c r="AD953" s="50">
        <f t="shared" si="255"/>
        <v>0</v>
      </c>
      <c r="AE953" s="49">
        <f>AF953+AG953+AH953</f>
        <v>0</v>
      </c>
      <c r="AF953" s="48"/>
      <c r="AG953" s="49"/>
      <c r="AH953" s="50"/>
      <c r="AI953" s="49"/>
      <c r="AJ953" s="49"/>
      <c r="AM953" s="35"/>
      <c r="AN953" s="35"/>
      <c r="AO953" s="12"/>
      <c r="AQ953" s="9"/>
    </row>
    <row r="954" spans="1:43" ht="19.899999999999999" customHeight="1" outlineLevel="1" x14ac:dyDescent="0.2">
      <c r="A954" s="40"/>
      <c r="B954" s="124" t="s">
        <v>42</v>
      </c>
      <c r="C954" s="91">
        <v>128938.43</v>
      </c>
      <c r="D954" s="91"/>
      <c r="E954" s="91">
        <v>128938.43</v>
      </c>
      <c r="F954" s="91">
        <v>128938.43</v>
      </c>
      <c r="G954" s="49">
        <f>H954+I954+J954</f>
        <v>0</v>
      </c>
      <c r="H954" s="48"/>
      <c r="I954" s="48"/>
      <c r="J954" s="48"/>
      <c r="K954" s="49">
        <f>L954+M954+N954</f>
        <v>0</v>
      </c>
      <c r="L954" s="48"/>
      <c r="M954" s="48"/>
      <c r="N954" s="48"/>
      <c r="O954" s="49">
        <f>P954+Q954+R954</f>
        <v>0</v>
      </c>
      <c r="P954" s="48"/>
      <c r="Q954" s="48"/>
      <c r="R954" s="48"/>
      <c r="S954" s="49">
        <f>T954+U954+V954</f>
        <v>0</v>
      </c>
      <c r="T954" s="48"/>
      <c r="U954" s="48"/>
      <c r="V954" s="48"/>
      <c r="W954" s="49">
        <f>X954+Y954+Z954</f>
        <v>0</v>
      </c>
      <c r="X954" s="48"/>
      <c r="Y954" s="48"/>
      <c r="Z954" s="48"/>
      <c r="AA954" s="29">
        <f t="shared" si="258"/>
        <v>0</v>
      </c>
      <c r="AB954" s="48">
        <f t="shared" si="255"/>
        <v>0</v>
      </c>
      <c r="AC954" s="49">
        <f t="shared" si="255"/>
        <v>0</v>
      </c>
      <c r="AD954" s="50">
        <f t="shared" si="255"/>
        <v>0</v>
      </c>
      <c r="AE954" s="49">
        <f>AF954+AG954+AH954</f>
        <v>0</v>
      </c>
      <c r="AF954" s="48"/>
      <c r="AG954" s="49"/>
      <c r="AH954" s="50"/>
      <c r="AI954" s="49"/>
      <c r="AJ954" s="49"/>
      <c r="AM954" s="35"/>
      <c r="AN954" s="35"/>
      <c r="AO954" s="12"/>
      <c r="AQ954" s="9"/>
    </row>
    <row r="955" spans="1:43" ht="19.899999999999999" customHeight="1" outlineLevel="1" x14ac:dyDescent="0.2">
      <c r="A955" s="40"/>
      <c r="B955" s="124" t="s">
        <v>43</v>
      </c>
      <c r="C955" s="91">
        <v>21027.89</v>
      </c>
      <c r="D955" s="91"/>
      <c r="E955" s="91">
        <v>20163.810000000001</v>
      </c>
      <c r="F955" s="91">
        <v>20163.810000000001</v>
      </c>
      <c r="G955" s="49">
        <f>H955+I955+J955</f>
        <v>0</v>
      </c>
      <c r="H955" s="48"/>
      <c r="I955" s="48"/>
      <c r="J955" s="48"/>
      <c r="K955" s="49">
        <f>L955+M955+N955</f>
        <v>0</v>
      </c>
      <c r="L955" s="48"/>
      <c r="M955" s="48"/>
      <c r="N955" s="48"/>
      <c r="O955" s="49">
        <f>P955+Q955+R955</f>
        <v>5500</v>
      </c>
      <c r="P955" s="48"/>
      <c r="Q955" s="48">
        <v>3861</v>
      </c>
      <c r="R955" s="48">
        <f>Q955*29.8/70.2</f>
        <v>1639</v>
      </c>
      <c r="S955" s="49">
        <f>T955+U955+V955</f>
        <v>0</v>
      </c>
      <c r="T955" s="48"/>
      <c r="U955" s="48"/>
      <c r="V955" s="48"/>
      <c r="W955" s="49">
        <f>X955+Y955+Z955</f>
        <v>971.4</v>
      </c>
      <c r="X955" s="48"/>
      <c r="Y955" s="48">
        <v>971.4</v>
      </c>
      <c r="Z955" s="48"/>
      <c r="AA955" s="29">
        <f t="shared" si="258"/>
        <v>971.4</v>
      </c>
      <c r="AB955" s="48">
        <f t="shared" si="255"/>
        <v>0</v>
      </c>
      <c r="AC955" s="49">
        <f t="shared" si="255"/>
        <v>971.4</v>
      </c>
      <c r="AD955" s="50">
        <f t="shared" si="255"/>
        <v>0</v>
      </c>
      <c r="AE955" s="49">
        <f>AF955+AG955+AH955</f>
        <v>0</v>
      </c>
      <c r="AF955" s="48"/>
      <c r="AG955" s="49"/>
      <c r="AH955" s="50"/>
      <c r="AI955" s="49"/>
      <c r="AJ955" s="49"/>
      <c r="AM955" s="35"/>
      <c r="AN955" s="35"/>
      <c r="AO955" s="12"/>
      <c r="AQ955" s="9"/>
    </row>
    <row r="956" spans="1:43" ht="19.899999999999999" customHeight="1" outlineLevel="1" x14ac:dyDescent="0.2">
      <c r="A956" s="40"/>
      <c r="B956" s="124" t="s">
        <v>44</v>
      </c>
      <c r="C956" s="91"/>
      <c r="D956" s="91"/>
      <c r="E956" s="91"/>
      <c r="F956" s="91"/>
      <c r="G956" s="49">
        <f>H956+I956+J956</f>
        <v>0</v>
      </c>
      <c r="H956" s="48"/>
      <c r="I956" s="48"/>
      <c r="J956" s="48"/>
      <c r="K956" s="49">
        <f>L956+M956+N956</f>
        <v>0</v>
      </c>
      <c r="L956" s="48"/>
      <c r="M956" s="48"/>
      <c r="N956" s="48"/>
      <c r="O956" s="49">
        <f>P956+Q956+R956</f>
        <v>0</v>
      </c>
      <c r="P956" s="48"/>
      <c r="Q956" s="48"/>
      <c r="R956" s="48"/>
      <c r="S956" s="49">
        <f>T956+U956+V956</f>
        <v>0</v>
      </c>
      <c r="T956" s="48"/>
      <c r="U956" s="48"/>
      <c r="V956" s="48"/>
      <c r="W956" s="49">
        <f>X956+Y956+Z956</f>
        <v>0</v>
      </c>
      <c r="X956" s="48"/>
      <c r="Y956" s="48"/>
      <c r="Z956" s="48"/>
      <c r="AA956" s="29">
        <f t="shared" si="258"/>
        <v>0</v>
      </c>
      <c r="AB956" s="48">
        <f t="shared" si="255"/>
        <v>0</v>
      </c>
      <c r="AC956" s="49">
        <f t="shared" si="255"/>
        <v>0</v>
      </c>
      <c r="AD956" s="50">
        <f t="shared" si="255"/>
        <v>0</v>
      </c>
      <c r="AE956" s="49">
        <f>AF956+AG956+AH956</f>
        <v>0</v>
      </c>
      <c r="AF956" s="48"/>
      <c r="AG956" s="49"/>
      <c r="AH956" s="50"/>
      <c r="AI956" s="49"/>
      <c r="AJ956" s="49"/>
      <c r="AM956" s="35"/>
      <c r="AN956" s="35"/>
      <c r="AO956" s="12"/>
      <c r="AQ956" s="9"/>
    </row>
    <row r="957" spans="1:43" ht="85.9" customHeight="1" outlineLevel="1" x14ac:dyDescent="0.2">
      <c r="A957" s="40">
        <v>173</v>
      </c>
      <c r="B957" s="124" t="s">
        <v>265</v>
      </c>
      <c r="C957" s="91">
        <f t="shared" ref="C957:Z957" si="259">SUM(C958:C961)</f>
        <v>0</v>
      </c>
      <c r="D957" s="91">
        <f t="shared" si="259"/>
        <v>0</v>
      </c>
      <c r="E957" s="91">
        <f t="shared" si="259"/>
        <v>0</v>
      </c>
      <c r="F957" s="91">
        <f t="shared" si="259"/>
        <v>0</v>
      </c>
      <c r="G957" s="91">
        <f t="shared" si="259"/>
        <v>0</v>
      </c>
      <c r="H957" s="91">
        <f t="shared" si="259"/>
        <v>0</v>
      </c>
      <c r="I957" s="91">
        <f t="shared" si="259"/>
        <v>0</v>
      </c>
      <c r="J957" s="91">
        <f t="shared" si="259"/>
        <v>0</v>
      </c>
      <c r="K957" s="91">
        <f t="shared" si="259"/>
        <v>0</v>
      </c>
      <c r="L957" s="91">
        <f t="shared" si="259"/>
        <v>0</v>
      </c>
      <c r="M957" s="91">
        <f t="shared" si="259"/>
        <v>0</v>
      </c>
      <c r="N957" s="91">
        <f t="shared" si="259"/>
        <v>0</v>
      </c>
      <c r="O957" s="91">
        <f t="shared" si="259"/>
        <v>2500</v>
      </c>
      <c r="P957" s="91">
        <f t="shared" si="259"/>
        <v>0</v>
      </c>
      <c r="Q957" s="91">
        <f t="shared" si="259"/>
        <v>2500</v>
      </c>
      <c r="R957" s="91">
        <f t="shared" si="259"/>
        <v>0</v>
      </c>
      <c r="S957" s="49">
        <f t="shared" si="259"/>
        <v>0</v>
      </c>
      <c r="T957" s="48">
        <f t="shared" si="259"/>
        <v>0</v>
      </c>
      <c r="U957" s="48">
        <f t="shared" si="259"/>
        <v>0</v>
      </c>
      <c r="V957" s="48">
        <f t="shared" si="259"/>
        <v>0</v>
      </c>
      <c r="W957" s="49">
        <f t="shared" si="259"/>
        <v>0</v>
      </c>
      <c r="X957" s="48">
        <f t="shared" si="259"/>
        <v>0</v>
      </c>
      <c r="Y957" s="48">
        <f t="shared" si="259"/>
        <v>0</v>
      </c>
      <c r="Z957" s="48">
        <f t="shared" si="259"/>
        <v>0</v>
      </c>
      <c r="AA957" s="29">
        <f t="shared" si="258"/>
        <v>0</v>
      </c>
      <c r="AB957" s="48">
        <f t="shared" si="255"/>
        <v>0</v>
      </c>
      <c r="AC957" s="49">
        <f t="shared" si="255"/>
        <v>0</v>
      </c>
      <c r="AD957" s="50">
        <f t="shared" si="255"/>
        <v>0</v>
      </c>
      <c r="AE957" s="49">
        <f>SUM(AE958:AE961)</f>
        <v>0</v>
      </c>
      <c r="AF957" s="48">
        <f>SUM(AF958:AF961)</f>
        <v>0</v>
      </c>
      <c r="AG957" s="49">
        <f>SUM(AG958:AG961)</f>
        <v>0</v>
      </c>
      <c r="AH957" s="50">
        <f>SUM(AH958:AH961)</f>
        <v>0</v>
      </c>
      <c r="AI957" s="49">
        <f>SUM(AI958:AI961)</f>
        <v>0</v>
      </c>
      <c r="AJ957" s="49"/>
      <c r="AM957" s="35"/>
      <c r="AN957" s="35"/>
      <c r="AO957" s="12"/>
      <c r="AQ957" s="9"/>
    </row>
    <row r="958" spans="1:43" ht="19.899999999999999" customHeight="1" outlineLevel="1" x14ac:dyDescent="0.2">
      <c r="A958" s="40"/>
      <c r="B958" s="124" t="s">
        <v>41</v>
      </c>
      <c r="C958" s="91"/>
      <c r="D958" s="91"/>
      <c r="E958" s="91"/>
      <c r="F958" s="91"/>
      <c r="G958" s="49">
        <f>H958+I958+J958</f>
        <v>0</v>
      </c>
      <c r="H958" s="48"/>
      <c r="I958" s="48"/>
      <c r="J958" s="48"/>
      <c r="K958" s="49">
        <f>L958+M958+N958</f>
        <v>0</v>
      </c>
      <c r="L958" s="48"/>
      <c r="M958" s="48"/>
      <c r="N958" s="48"/>
      <c r="O958" s="49">
        <f>P958+Q958+R958</f>
        <v>0</v>
      </c>
      <c r="P958" s="48"/>
      <c r="Q958" s="48"/>
      <c r="R958" s="48"/>
      <c r="S958" s="49">
        <f>T958+U958+V958</f>
        <v>0</v>
      </c>
      <c r="T958" s="48"/>
      <c r="U958" s="48"/>
      <c r="V958" s="48"/>
      <c r="W958" s="49">
        <f>X958+Y958+Z958</f>
        <v>0</v>
      </c>
      <c r="X958" s="48"/>
      <c r="Y958" s="48"/>
      <c r="Z958" s="48"/>
      <c r="AA958" s="29">
        <f t="shared" si="258"/>
        <v>0</v>
      </c>
      <c r="AB958" s="48">
        <f t="shared" ref="AB958:AD978" si="260">X958+H958-L958-(T958-AF958)</f>
        <v>0</v>
      </c>
      <c r="AC958" s="49">
        <f t="shared" si="260"/>
        <v>0</v>
      </c>
      <c r="AD958" s="50">
        <f t="shared" si="260"/>
        <v>0</v>
      </c>
      <c r="AE958" s="49">
        <f>AF958+AG958+AH958</f>
        <v>0</v>
      </c>
      <c r="AF958" s="48"/>
      <c r="AG958" s="49"/>
      <c r="AH958" s="50"/>
      <c r="AI958" s="49"/>
      <c r="AJ958" s="49"/>
      <c r="AM958" s="35"/>
      <c r="AN958" s="35"/>
      <c r="AO958" s="12"/>
      <c r="AQ958" s="9"/>
    </row>
    <row r="959" spans="1:43" ht="19.899999999999999" customHeight="1" outlineLevel="1" x14ac:dyDescent="0.2">
      <c r="A959" s="40"/>
      <c r="B959" s="124" t="s">
        <v>42</v>
      </c>
      <c r="C959" s="91"/>
      <c r="D959" s="91"/>
      <c r="E959" s="91"/>
      <c r="F959" s="91"/>
      <c r="G959" s="49">
        <f>H959+I959+J959</f>
        <v>0</v>
      </c>
      <c r="H959" s="48"/>
      <c r="I959" s="48"/>
      <c r="J959" s="48"/>
      <c r="K959" s="49">
        <f>L959+M959+N959</f>
        <v>0</v>
      </c>
      <c r="L959" s="48"/>
      <c r="M959" s="48"/>
      <c r="N959" s="48"/>
      <c r="O959" s="49">
        <f>P959+Q959+R959</f>
        <v>2500</v>
      </c>
      <c r="P959" s="48"/>
      <c r="Q959" s="48">
        <v>2500</v>
      </c>
      <c r="R959" s="48"/>
      <c r="S959" s="49">
        <f>T959+U959+V959</f>
        <v>0</v>
      </c>
      <c r="T959" s="48"/>
      <c r="U959" s="48"/>
      <c r="V959" s="48"/>
      <c r="W959" s="49">
        <f>X959+Y959+Z959</f>
        <v>0</v>
      </c>
      <c r="X959" s="48"/>
      <c r="Y959" s="48"/>
      <c r="Z959" s="48"/>
      <c r="AA959" s="29">
        <f t="shared" si="258"/>
        <v>0</v>
      </c>
      <c r="AB959" s="48">
        <f t="shared" si="260"/>
        <v>0</v>
      </c>
      <c r="AC959" s="49">
        <f t="shared" si="260"/>
        <v>0</v>
      </c>
      <c r="AD959" s="50">
        <f t="shared" si="260"/>
        <v>0</v>
      </c>
      <c r="AE959" s="49">
        <f>AF959+AG959+AH959</f>
        <v>0</v>
      </c>
      <c r="AF959" s="48"/>
      <c r="AG959" s="49"/>
      <c r="AH959" s="50"/>
      <c r="AI959" s="49"/>
      <c r="AJ959" s="49"/>
      <c r="AM959" s="35"/>
      <c r="AN959" s="35"/>
      <c r="AO959" s="12"/>
      <c r="AQ959" s="9"/>
    </row>
    <row r="960" spans="1:43" ht="19.899999999999999" customHeight="1" outlineLevel="1" x14ac:dyDescent="0.2">
      <c r="A960" s="40"/>
      <c r="B960" s="124" t="s">
        <v>43</v>
      </c>
      <c r="C960" s="91"/>
      <c r="D960" s="91"/>
      <c r="E960" s="91"/>
      <c r="F960" s="91"/>
      <c r="G960" s="49">
        <f>H960+I960+J960</f>
        <v>0</v>
      </c>
      <c r="H960" s="48"/>
      <c r="I960" s="48"/>
      <c r="J960" s="48"/>
      <c r="K960" s="49">
        <f>L960+M960+N960</f>
        <v>0</v>
      </c>
      <c r="L960" s="48"/>
      <c r="M960" s="48"/>
      <c r="N960" s="48"/>
      <c r="O960" s="49">
        <f>P960+Q960+R960</f>
        <v>0</v>
      </c>
      <c r="P960" s="48"/>
      <c r="Q960" s="48"/>
      <c r="R960" s="48"/>
      <c r="S960" s="49">
        <f>T960+U960+V960</f>
        <v>0</v>
      </c>
      <c r="T960" s="48"/>
      <c r="U960" s="48"/>
      <c r="V960" s="48"/>
      <c r="W960" s="49">
        <f>X960+Y960+Z960</f>
        <v>0</v>
      </c>
      <c r="X960" s="48"/>
      <c r="Y960" s="48"/>
      <c r="Z960" s="48"/>
      <c r="AA960" s="29">
        <f t="shared" si="258"/>
        <v>0</v>
      </c>
      <c r="AB960" s="48">
        <f t="shared" si="260"/>
        <v>0</v>
      </c>
      <c r="AC960" s="49">
        <f t="shared" si="260"/>
        <v>0</v>
      </c>
      <c r="AD960" s="50">
        <f t="shared" si="260"/>
        <v>0</v>
      </c>
      <c r="AE960" s="49">
        <f>AF960+AG960+AH960</f>
        <v>0</v>
      </c>
      <c r="AF960" s="48"/>
      <c r="AG960" s="49"/>
      <c r="AH960" s="50"/>
      <c r="AI960" s="49"/>
      <c r="AJ960" s="49"/>
      <c r="AM960" s="35"/>
      <c r="AN960" s="35"/>
      <c r="AO960" s="12"/>
      <c r="AQ960" s="9"/>
    </row>
    <row r="961" spans="1:43" ht="19.899999999999999" customHeight="1" outlineLevel="1" x14ac:dyDescent="0.2">
      <c r="A961" s="40"/>
      <c r="B961" s="124" t="s">
        <v>44</v>
      </c>
      <c r="C961" s="91"/>
      <c r="D961" s="91"/>
      <c r="E961" s="91"/>
      <c r="F961" s="91"/>
      <c r="G961" s="49">
        <f>H961+I961+J961</f>
        <v>0</v>
      </c>
      <c r="H961" s="48"/>
      <c r="I961" s="48"/>
      <c r="J961" s="48"/>
      <c r="K961" s="49">
        <f>L961+M961+N961</f>
        <v>0</v>
      </c>
      <c r="L961" s="48"/>
      <c r="M961" s="48"/>
      <c r="N961" s="48"/>
      <c r="O961" s="49">
        <f>P961+Q961+R961</f>
        <v>0</v>
      </c>
      <c r="P961" s="48"/>
      <c r="Q961" s="48"/>
      <c r="R961" s="48"/>
      <c r="S961" s="49">
        <f>T961+U961+V961</f>
        <v>0</v>
      </c>
      <c r="T961" s="48"/>
      <c r="U961" s="48"/>
      <c r="V961" s="48"/>
      <c r="W961" s="49">
        <f>X961+Y961+Z961</f>
        <v>0</v>
      </c>
      <c r="X961" s="48"/>
      <c r="Y961" s="48"/>
      <c r="Z961" s="48"/>
      <c r="AA961" s="29">
        <f t="shared" si="258"/>
        <v>0</v>
      </c>
      <c r="AB961" s="48">
        <f t="shared" si="260"/>
        <v>0</v>
      </c>
      <c r="AC961" s="49">
        <f t="shared" si="260"/>
        <v>0</v>
      </c>
      <c r="AD961" s="50">
        <f t="shared" si="260"/>
        <v>0</v>
      </c>
      <c r="AE961" s="49">
        <f>AF961+AG961+AH961</f>
        <v>0</v>
      </c>
      <c r="AF961" s="48"/>
      <c r="AG961" s="49"/>
      <c r="AH961" s="50"/>
      <c r="AI961" s="49"/>
      <c r="AJ961" s="49"/>
      <c r="AM961" s="35"/>
      <c r="AN961" s="35"/>
      <c r="AO961" s="12"/>
      <c r="AQ961" s="9"/>
    </row>
    <row r="962" spans="1:43" ht="63.6" customHeight="1" outlineLevel="1" x14ac:dyDescent="0.2">
      <c r="A962" s="40">
        <v>174</v>
      </c>
      <c r="B962" s="124" t="s">
        <v>266</v>
      </c>
      <c r="C962" s="91">
        <f t="shared" ref="C962:Z962" si="261">SUM(C963:C966)</f>
        <v>42735</v>
      </c>
      <c r="D962" s="91">
        <f t="shared" si="261"/>
        <v>0</v>
      </c>
      <c r="E962" s="91">
        <f t="shared" si="261"/>
        <v>0</v>
      </c>
      <c r="F962" s="91">
        <f t="shared" si="261"/>
        <v>0</v>
      </c>
      <c r="G962" s="91">
        <f t="shared" si="261"/>
        <v>0</v>
      </c>
      <c r="H962" s="91">
        <f t="shared" si="261"/>
        <v>0</v>
      </c>
      <c r="I962" s="91">
        <f t="shared" si="261"/>
        <v>0</v>
      </c>
      <c r="J962" s="91">
        <f t="shared" si="261"/>
        <v>0</v>
      </c>
      <c r="K962" s="91">
        <f t="shared" si="261"/>
        <v>0</v>
      </c>
      <c r="L962" s="91">
        <f t="shared" si="261"/>
        <v>0</v>
      </c>
      <c r="M962" s="91">
        <f t="shared" si="261"/>
        <v>0</v>
      </c>
      <c r="N962" s="91">
        <f t="shared" si="261"/>
        <v>0</v>
      </c>
      <c r="O962" s="91">
        <f t="shared" si="261"/>
        <v>38135.199999999997</v>
      </c>
      <c r="P962" s="91">
        <f t="shared" si="261"/>
        <v>0</v>
      </c>
      <c r="Q962" s="91">
        <f t="shared" si="261"/>
        <v>30000</v>
      </c>
      <c r="R962" s="91">
        <f t="shared" si="261"/>
        <v>8135.2</v>
      </c>
      <c r="S962" s="49">
        <f t="shared" si="261"/>
        <v>0</v>
      </c>
      <c r="T962" s="48">
        <f t="shared" si="261"/>
        <v>0</v>
      </c>
      <c r="U962" s="48">
        <f t="shared" si="261"/>
        <v>0</v>
      </c>
      <c r="V962" s="48">
        <f t="shared" si="261"/>
        <v>0</v>
      </c>
      <c r="W962" s="49">
        <f t="shared" si="261"/>
        <v>0</v>
      </c>
      <c r="X962" s="48">
        <f t="shared" si="261"/>
        <v>0</v>
      </c>
      <c r="Y962" s="48">
        <f t="shared" si="261"/>
        <v>0</v>
      </c>
      <c r="Z962" s="48">
        <f t="shared" si="261"/>
        <v>0</v>
      </c>
      <c r="AA962" s="29">
        <f t="shared" si="258"/>
        <v>0</v>
      </c>
      <c r="AB962" s="48">
        <f t="shared" si="260"/>
        <v>0</v>
      </c>
      <c r="AC962" s="49">
        <f t="shared" si="260"/>
        <v>0</v>
      </c>
      <c r="AD962" s="50">
        <f t="shared" si="260"/>
        <v>0</v>
      </c>
      <c r="AE962" s="49">
        <f>SUM(AE963:AE966)</f>
        <v>0</v>
      </c>
      <c r="AF962" s="48">
        <f>SUM(AF963:AF966)</f>
        <v>0</v>
      </c>
      <c r="AG962" s="49">
        <f>SUM(AG963:AG966)</f>
        <v>0</v>
      </c>
      <c r="AH962" s="50">
        <f>SUM(AH963:AH966)</f>
        <v>0</v>
      </c>
      <c r="AI962" s="49">
        <f>SUM(AI963:AI966)</f>
        <v>0</v>
      </c>
      <c r="AJ962" s="49"/>
      <c r="AM962" s="35"/>
      <c r="AN962" s="35"/>
      <c r="AO962" s="12"/>
      <c r="AQ962" s="9"/>
    </row>
    <row r="963" spans="1:43" ht="19.899999999999999" customHeight="1" outlineLevel="1" x14ac:dyDescent="0.2">
      <c r="A963" s="40"/>
      <c r="B963" s="124" t="s">
        <v>41</v>
      </c>
      <c r="C963" s="91"/>
      <c r="D963" s="91"/>
      <c r="E963" s="91"/>
      <c r="F963" s="91"/>
      <c r="G963" s="49">
        <f>H963+I963+J963</f>
        <v>0</v>
      </c>
      <c r="H963" s="48"/>
      <c r="I963" s="48"/>
      <c r="J963" s="48"/>
      <c r="K963" s="49">
        <f>L963+M963+N963</f>
        <v>0</v>
      </c>
      <c r="L963" s="48"/>
      <c r="M963" s="48"/>
      <c r="N963" s="48"/>
      <c r="O963" s="49">
        <f>P963+Q963+R963</f>
        <v>0</v>
      </c>
      <c r="P963" s="48"/>
      <c r="Q963" s="48"/>
      <c r="R963" s="48"/>
      <c r="S963" s="49">
        <f>T963+U963+V963</f>
        <v>0</v>
      </c>
      <c r="T963" s="48"/>
      <c r="U963" s="48"/>
      <c r="V963" s="48"/>
      <c r="W963" s="49">
        <f>X963+Y963+Z963</f>
        <v>0</v>
      </c>
      <c r="X963" s="48"/>
      <c r="Y963" s="48"/>
      <c r="Z963" s="48"/>
      <c r="AA963" s="29">
        <f t="shared" si="258"/>
        <v>0</v>
      </c>
      <c r="AB963" s="48">
        <f t="shared" si="260"/>
        <v>0</v>
      </c>
      <c r="AC963" s="49">
        <f t="shared" si="260"/>
        <v>0</v>
      </c>
      <c r="AD963" s="50">
        <f t="shared" si="260"/>
        <v>0</v>
      </c>
      <c r="AE963" s="49">
        <f>AF963+AG963+AH963</f>
        <v>0</v>
      </c>
      <c r="AF963" s="48"/>
      <c r="AG963" s="49"/>
      <c r="AH963" s="50"/>
      <c r="AI963" s="49"/>
      <c r="AJ963" s="49"/>
      <c r="AM963" s="35"/>
      <c r="AN963" s="35"/>
      <c r="AO963" s="12"/>
      <c r="AQ963" s="9"/>
    </row>
    <row r="964" spans="1:43" ht="19.899999999999999" customHeight="1" outlineLevel="1" x14ac:dyDescent="0.2">
      <c r="A964" s="40"/>
      <c r="B964" s="124" t="s">
        <v>42</v>
      </c>
      <c r="C964" s="91">
        <v>42735</v>
      </c>
      <c r="D964" s="91"/>
      <c r="E964" s="91"/>
      <c r="F964" s="91"/>
      <c r="G964" s="49">
        <f>H964+I964+J964</f>
        <v>0</v>
      </c>
      <c r="H964" s="48"/>
      <c r="I964" s="48"/>
      <c r="J964" s="48"/>
      <c r="K964" s="49">
        <f>L964+M964+N964</f>
        <v>0</v>
      </c>
      <c r="L964" s="48"/>
      <c r="M964" s="48"/>
      <c r="N964" s="48"/>
      <c r="O964" s="49">
        <f>P964+Q964+R964</f>
        <v>38135.199999999997</v>
      </c>
      <c r="P964" s="48"/>
      <c r="Q964" s="48">
        <v>30000</v>
      </c>
      <c r="R964" s="48">
        <v>8135.2</v>
      </c>
      <c r="S964" s="49">
        <f>T964+U964+V964</f>
        <v>0</v>
      </c>
      <c r="T964" s="48"/>
      <c r="U964" s="48"/>
      <c r="V964" s="48"/>
      <c r="W964" s="49">
        <f>X964+Y964+Z964</f>
        <v>0</v>
      </c>
      <c r="X964" s="48"/>
      <c r="Y964" s="48"/>
      <c r="Z964" s="48"/>
      <c r="AA964" s="29">
        <f t="shared" si="258"/>
        <v>0</v>
      </c>
      <c r="AB964" s="48">
        <f t="shared" si="260"/>
        <v>0</v>
      </c>
      <c r="AC964" s="49">
        <f t="shared" si="260"/>
        <v>0</v>
      </c>
      <c r="AD964" s="50">
        <f t="shared" si="260"/>
        <v>0</v>
      </c>
      <c r="AE964" s="49">
        <f>AF964+AG964+AH964</f>
        <v>0</v>
      </c>
      <c r="AF964" s="48"/>
      <c r="AG964" s="49"/>
      <c r="AH964" s="50"/>
      <c r="AI964" s="49"/>
      <c r="AJ964" s="49"/>
      <c r="AM964" s="35"/>
      <c r="AN964" s="35"/>
      <c r="AO964" s="12"/>
      <c r="AQ964" s="9"/>
    </row>
    <row r="965" spans="1:43" ht="19.899999999999999" customHeight="1" outlineLevel="1" x14ac:dyDescent="0.2">
      <c r="A965" s="40"/>
      <c r="B965" s="124" t="s">
        <v>43</v>
      </c>
      <c r="C965" s="91"/>
      <c r="D965" s="91"/>
      <c r="E965" s="91"/>
      <c r="F965" s="91"/>
      <c r="G965" s="49">
        <f>H965+I965+J965</f>
        <v>0</v>
      </c>
      <c r="H965" s="48"/>
      <c r="I965" s="48"/>
      <c r="J965" s="48"/>
      <c r="K965" s="49">
        <f>L965+M965+N965</f>
        <v>0</v>
      </c>
      <c r="L965" s="48"/>
      <c r="M965" s="48"/>
      <c r="N965" s="48"/>
      <c r="O965" s="49">
        <f>P965+Q965+R965</f>
        <v>0</v>
      </c>
      <c r="P965" s="48"/>
      <c r="Q965" s="48"/>
      <c r="R965" s="48"/>
      <c r="S965" s="49">
        <f>T965+U965+V965</f>
        <v>0</v>
      </c>
      <c r="T965" s="48"/>
      <c r="U965" s="48"/>
      <c r="V965" s="48"/>
      <c r="W965" s="49">
        <f>X965+Y965+Z965</f>
        <v>0</v>
      </c>
      <c r="X965" s="48"/>
      <c r="Y965" s="48"/>
      <c r="Z965" s="48"/>
      <c r="AA965" s="29">
        <f t="shared" si="258"/>
        <v>0</v>
      </c>
      <c r="AB965" s="48">
        <f t="shared" si="260"/>
        <v>0</v>
      </c>
      <c r="AC965" s="49">
        <f t="shared" si="260"/>
        <v>0</v>
      </c>
      <c r="AD965" s="50">
        <f t="shared" si="260"/>
        <v>0</v>
      </c>
      <c r="AE965" s="49">
        <f>AF965+AG965+AH965</f>
        <v>0</v>
      </c>
      <c r="AF965" s="48"/>
      <c r="AG965" s="49"/>
      <c r="AH965" s="50"/>
      <c r="AI965" s="49"/>
      <c r="AJ965" s="49"/>
      <c r="AM965" s="35"/>
      <c r="AN965" s="35"/>
      <c r="AO965" s="12"/>
      <c r="AQ965" s="9"/>
    </row>
    <row r="966" spans="1:43" ht="19.899999999999999" customHeight="1" outlineLevel="1" x14ac:dyDescent="0.2">
      <c r="A966" s="40"/>
      <c r="B966" s="124" t="s">
        <v>44</v>
      </c>
      <c r="C966" s="91"/>
      <c r="D966" s="91"/>
      <c r="E966" s="91"/>
      <c r="F966" s="91"/>
      <c r="G966" s="49">
        <f>H966+I966+J966</f>
        <v>0</v>
      </c>
      <c r="H966" s="48"/>
      <c r="I966" s="48"/>
      <c r="J966" s="48"/>
      <c r="K966" s="49">
        <f>L966+M966+N966</f>
        <v>0</v>
      </c>
      <c r="L966" s="48"/>
      <c r="M966" s="48"/>
      <c r="N966" s="48"/>
      <c r="O966" s="49">
        <f>P966+Q966+R966</f>
        <v>0</v>
      </c>
      <c r="P966" s="48"/>
      <c r="Q966" s="48"/>
      <c r="R966" s="48"/>
      <c r="S966" s="49">
        <f>T966+U966+V966</f>
        <v>0</v>
      </c>
      <c r="T966" s="48"/>
      <c r="U966" s="48"/>
      <c r="V966" s="48"/>
      <c r="W966" s="49">
        <f>X966+Y966+Z966</f>
        <v>0</v>
      </c>
      <c r="X966" s="48"/>
      <c r="Y966" s="48"/>
      <c r="Z966" s="48"/>
      <c r="AA966" s="29">
        <f t="shared" si="258"/>
        <v>0</v>
      </c>
      <c r="AB966" s="48">
        <f t="shared" si="260"/>
        <v>0</v>
      </c>
      <c r="AC966" s="49">
        <f t="shared" si="260"/>
        <v>0</v>
      </c>
      <c r="AD966" s="50">
        <f t="shared" si="260"/>
        <v>0</v>
      </c>
      <c r="AE966" s="49">
        <f>AF966+AG966+AH966</f>
        <v>0</v>
      </c>
      <c r="AF966" s="48"/>
      <c r="AG966" s="49"/>
      <c r="AH966" s="50"/>
      <c r="AI966" s="49"/>
      <c r="AJ966" s="49"/>
      <c r="AM966" s="35"/>
      <c r="AN966" s="35"/>
      <c r="AO966" s="12"/>
      <c r="AQ966" s="9"/>
    </row>
    <row r="967" spans="1:43" ht="61.5" customHeight="1" outlineLevel="1" x14ac:dyDescent="0.2">
      <c r="A967" s="40">
        <v>175</v>
      </c>
      <c r="B967" s="124" t="s">
        <v>267</v>
      </c>
      <c r="C967" s="91">
        <f t="shared" ref="C967:Z967" si="262">SUM(C968:C971)</f>
        <v>84461.75</v>
      </c>
      <c r="D967" s="91">
        <f t="shared" si="262"/>
        <v>569.53</v>
      </c>
      <c r="E967" s="91">
        <f t="shared" si="262"/>
        <v>40810.97</v>
      </c>
      <c r="F967" s="91">
        <f t="shared" si="262"/>
        <v>40810.97</v>
      </c>
      <c r="G967" s="91">
        <f t="shared" si="262"/>
        <v>0</v>
      </c>
      <c r="H967" s="91">
        <f t="shared" si="262"/>
        <v>0</v>
      </c>
      <c r="I967" s="91">
        <f t="shared" si="262"/>
        <v>0</v>
      </c>
      <c r="J967" s="91">
        <f t="shared" si="262"/>
        <v>0</v>
      </c>
      <c r="K967" s="91">
        <f t="shared" si="262"/>
        <v>0</v>
      </c>
      <c r="L967" s="91">
        <f t="shared" si="262"/>
        <v>0</v>
      </c>
      <c r="M967" s="91">
        <f t="shared" si="262"/>
        <v>0</v>
      </c>
      <c r="N967" s="91">
        <f t="shared" si="262"/>
        <v>0</v>
      </c>
      <c r="O967" s="91">
        <f>P967+Q967+R967</f>
        <v>63142.6</v>
      </c>
      <c r="P967" s="91">
        <f t="shared" si="262"/>
        <v>0</v>
      </c>
      <c r="Q967" s="91">
        <v>62890</v>
      </c>
      <c r="R967" s="91">
        <v>252.6</v>
      </c>
      <c r="S967" s="49">
        <f t="shared" si="262"/>
        <v>31862.2</v>
      </c>
      <c r="T967" s="48">
        <f t="shared" si="262"/>
        <v>0</v>
      </c>
      <c r="U967" s="48">
        <f t="shared" si="262"/>
        <v>31734.799999999996</v>
      </c>
      <c r="V967" s="48">
        <f t="shared" si="262"/>
        <v>127.39999999999999</v>
      </c>
      <c r="W967" s="49">
        <f t="shared" si="262"/>
        <v>31862.2</v>
      </c>
      <c r="X967" s="48">
        <f t="shared" si="262"/>
        <v>0</v>
      </c>
      <c r="Y967" s="48">
        <f t="shared" si="262"/>
        <v>31734.799999999996</v>
      </c>
      <c r="Z967" s="48">
        <f t="shared" si="262"/>
        <v>127.39999999999999</v>
      </c>
      <c r="AA967" s="29">
        <f t="shared" si="258"/>
        <v>0</v>
      </c>
      <c r="AB967" s="48">
        <f t="shared" si="260"/>
        <v>0</v>
      </c>
      <c r="AC967" s="49">
        <f t="shared" si="260"/>
        <v>0</v>
      </c>
      <c r="AD967" s="50">
        <f t="shared" si="260"/>
        <v>0</v>
      </c>
      <c r="AE967" s="49">
        <f>SUM(AE968:AE971)</f>
        <v>0</v>
      </c>
      <c r="AF967" s="48">
        <f>SUM(AF968:AF971)</f>
        <v>0</v>
      </c>
      <c r="AG967" s="49">
        <f>SUM(AG968:AG971)</f>
        <v>0</v>
      </c>
      <c r="AH967" s="50">
        <f>SUM(AH968:AH971)</f>
        <v>0</v>
      </c>
      <c r="AI967" s="49">
        <f>SUM(AI968:AI971)</f>
        <v>0</v>
      </c>
      <c r="AJ967" s="49"/>
      <c r="AM967" s="35"/>
      <c r="AN967" s="35"/>
      <c r="AO967" s="12"/>
      <c r="AQ967" s="9"/>
    </row>
    <row r="968" spans="1:43" ht="19.899999999999999" customHeight="1" outlineLevel="1" x14ac:dyDescent="0.2">
      <c r="A968" s="40"/>
      <c r="B968" s="124" t="s">
        <v>41</v>
      </c>
      <c r="C968" s="91">
        <v>569.53</v>
      </c>
      <c r="D968" s="91">
        <v>569.53</v>
      </c>
      <c r="E968" s="91">
        <v>569.53</v>
      </c>
      <c r="F968" s="91">
        <v>569.53</v>
      </c>
      <c r="G968" s="49">
        <f>H968+I968+J968</f>
        <v>0</v>
      </c>
      <c r="H968" s="48"/>
      <c r="I968" s="48"/>
      <c r="J968" s="48"/>
      <c r="K968" s="49">
        <f>L968+M968+N968</f>
        <v>0</v>
      </c>
      <c r="L968" s="48"/>
      <c r="M968" s="48"/>
      <c r="N968" s="48"/>
      <c r="O968" s="91">
        <f t="shared" ref="O968:O986" si="263">P968+Q968+R968</f>
        <v>0</v>
      </c>
      <c r="P968" s="48"/>
      <c r="Q968" s="48"/>
      <c r="R968" s="48"/>
      <c r="S968" s="49">
        <f>T968+U968+V968</f>
        <v>0</v>
      </c>
      <c r="T968" s="48"/>
      <c r="U968" s="48"/>
      <c r="V968" s="48"/>
      <c r="W968" s="49">
        <f>X968+Y968+Z968</f>
        <v>0</v>
      </c>
      <c r="X968" s="48"/>
      <c r="Y968" s="48"/>
      <c r="Z968" s="48"/>
      <c r="AA968" s="29">
        <f t="shared" si="258"/>
        <v>0</v>
      </c>
      <c r="AB968" s="48">
        <f t="shared" si="260"/>
        <v>0</v>
      </c>
      <c r="AC968" s="49">
        <f t="shared" si="260"/>
        <v>0</v>
      </c>
      <c r="AD968" s="50">
        <f t="shared" si="260"/>
        <v>0</v>
      </c>
      <c r="AE968" s="49">
        <f>AF968+AG968+AH968</f>
        <v>0</v>
      </c>
      <c r="AF968" s="48"/>
      <c r="AG968" s="49"/>
      <c r="AH968" s="50"/>
      <c r="AI968" s="49"/>
      <c r="AJ968" s="49"/>
      <c r="AM968" s="35"/>
      <c r="AN968" s="35"/>
      <c r="AO968" s="12"/>
      <c r="AQ968" s="9"/>
    </row>
    <row r="969" spans="1:43" ht="19.899999999999999" customHeight="1" outlineLevel="1" x14ac:dyDescent="0.2">
      <c r="A969" s="40"/>
      <c r="B969" s="124" t="s">
        <v>42</v>
      </c>
      <c r="C969" s="91">
        <v>59180.41</v>
      </c>
      <c r="D969" s="91"/>
      <c r="E969" s="91">
        <v>26344.28</v>
      </c>
      <c r="F969" s="91">
        <v>26344.28</v>
      </c>
      <c r="G969" s="49">
        <f>H969+I969+J969</f>
        <v>0</v>
      </c>
      <c r="H969" s="48"/>
      <c r="I969" s="48"/>
      <c r="J969" s="48"/>
      <c r="K969" s="49">
        <f>L969+M969+N969</f>
        <v>0</v>
      </c>
      <c r="L969" s="48"/>
      <c r="M969" s="48"/>
      <c r="N969" s="48"/>
      <c r="O969" s="91">
        <f t="shared" si="263"/>
        <v>56477.8</v>
      </c>
      <c r="P969" s="48"/>
      <c r="Q969" s="48">
        <f>25096.7+31155.1</f>
        <v>56251.8</v>
      </c>
      <c r="R969" s="48">
        <f>100.8+125.2</f>
        <v>226</v>
      </c>
      <c r="S969" s="49">
        <f>T969+U969+V969</f>
        <v>25197.399999999998</v>
      </c>
      <c r="T969" s="48"/>
      <c r="U969" s="48">
        <v>25096.6</v>
      </c>
      <c r="V969" s="48">
        <v>100.8</v>
      </c>
      <c r="W969" s="49">
        <f>X969+Y969+Z969</f>
        <v>25197.399999999998</v>
      </c>
      <c r="X969" s="48"/>
      <c r="Y969" s="48">
        <v>25096.6</v>
      </c>
      <c r="Z969" s="48">
        <v>100.8</v>
      </c>
      <c r="AA969" s="29">
        <f t="shared" si="258"/>
        <v>0</v>
      </c>
      <c r="AB969" s="48">
        <f t="shared" si="260"/>
        <v>0</v>
      </c>
      <c r="AC969" s="49">
        <f t="shared" si="260"/>
        <v>0</v>
      </c>
      <c r="AD969" s="50">
        <f t="shared" si="260"/>
        <v>0</v>
      </c>
      <c r="AE969" s="49">
        <f>AF969+AG969+AH969</f>
        <v>0</v>
      </c>
      <c r="AF969" s="48"/>
      <c r="AG969" s="49"/>
      <c r="AH969" s="50"/>
      <c r="AI969" s="49"/>
      <c r="AJ969" s="49"/>
      <c r="AM969" s="35"/>
      <c r="AN969" s="35"/>
      <c r="AO969" s="12"/>
      <c r="AQ969" s="9"/>
    </row>
    <row r="970" spans="1:43" ht="19.899999999999999" customHeight="1" outlineLevel="1" x14ac:dyDescent="0.2">
      <c r="A970" s="40"/>
      <c r="B970" s="124" t="s">
        <v>43</v>
      </c>
      <c r="C970" s="91">
        <v>17364.46</v>
      </c>
      <c r="D970" s="91"/>
      <c r="E970" s="91">
        <v>11067</v>
      </c>
      <c r="F970" s="91">
        <v>11067</v>
      </c>
      <c r="G970" s="49">
        <f>H970+I970+J970</f>
        <v>0</v>
      </c>
      <c r="H970" s="48"/>
      <c r="I970" s="48"/>
      <c r="J970" s="48"/>
      <c r="K970" s="49">
        <f>L970+M970+N970</f>
        <v>0</v>
      </c>
      <c r="L970" s="48"/>
      <c r="M970" s="48"/>
      <c r="N970" s="48"/>
      <c r="O970" s="91">
        <f t="shared" si="263"/>
        <v>4595.9000000000005</v>
      </c>
      <c r="P970" s="48"/>
      <c r="Q970" s="48">
        <v>4577.6000000000004</v>
      </c>
      <c r="R970" s="48">
        <v>18.3</v>
      </c>
      <c r="S970" s="49">
        <f>T970+U970+V970</f>
        <v>4595.9000000000005</v>
      </c>
      <c r="T970" s="48"/>
      <c r="U970" s="48">
        <v>4577.6000000000004</v>
      </c>
      <c r="V970" s="48">
        <v>18.3</v>
      </c>
      <c r="W970" s="49">
        <f>X970+Y970+Z970</f>
        <v>4595.9000000000005</v>
      </c>
      <c r="X970" s="48"/>
      <c r="Y970" s="48">
        <v>4577.6000000000004</v>
      </c>
      <c r="Z970" s="48">
        <v>18.3</v>
      </c>
      <c r="AA970" s="29">
        <f t="shared" si="258"/>
        <v>0</v>
      </c>
      <c r="AB970" s="48">
        <f t="shared" si="260"/>
        <v>0</v>
      </c>
      <c r="AC970" s="49">
        <f t="shared" si="260"/>
        <v>0</v>
      </c>
      <c r="AD970" s="50">
        <f t="shared" si="260"/>
        <v>0</v>
      </c>
      <c r="AE970" s="49">
        <f>AF970+AG970+AH970</f>
        <v>0</v>
      </c>
      <c r="AF970" s="48"/>
      <c r="AG970" s="49"/>
      <c r="AH970" s="50"/>
      <c r="AI970" s="49"/>
      <c r="AJ970" s="49"/>
      <c r="AM970" s="35"/>
      <c r="AN970" s="35"/>
      <c r="AO970" s="12"/>
      <c r="AQ970" s="9"/>
    </row>
    <row r="971" spans="1:43" ht="19.899999999999999" customHeight="1" outlineLevel="1" x14ac:dyDescent="0.2">
      <c r="A971" s="40"/>
      <c r="B971" s="124" t="s">
        <v>44</v>
      </c>
      <c r="C971" s="91">
        <v>7347.35</v>
      </c>
      <c r="D971" s="91"/>
      <c r="E971" s="91">
        <v>2830.16</v>
      </c>
      <c r="F971" s="91">
        <v>2830.16</v>
      </c>
      <c r="G971" s="49">
        <f>H971+I971+J971</f>
        <v>0</v>
      </c>
      <c r="H971" s="48"/>
      <c r="I971" s="48"/>
      <c r="J971" s="48"/>
      <c r="K971" s="49">
        <f>L971+M971+N971</f>
        <v>0</v>
      </c>
      <c r="L971" s="48"/>
      <c r="M971" s="48"/>
      <c r="N971" s="48"/>
      <c r="O971" s="91">
        <f t="shared" si="263"/>
        <v>2068.9</v>
      </c>
      <c r="P971" s="48"/>
      <c r="Q971" s="48">
        <v>2060.6</v>
      </c>
      <c r="R971" s="48">
        <v>8.3000000000000007</v>
      </c>
      <c r="S971" s="49">
        <f>T971+U971+V971</f>
        <v>2068.9</v>
      </c>
      <c r="T971" s="48"/>
      <c r="U971" s="48">
        <v>2060.6</v>
      </c>
      <c r="V971" s="48">
        <v>8.3000000000000007</v>
      </c>
      <c r="W971" s="49">
        <f>X971+Y971+Z971</f>
        <v>2068.9</v>
      </c>
      <c r="X971" s="48"/>
      <c r="Y971" s="48">
        <v>2060.6</v>
      </c>
      <c r="Z971" s="48">
        <v>8.3000000000000007</v>
      </c>
      <c r="AA971" s="29">
        <f t="shared" si="258"/>
        <v>0</v>
      </c>
      <c r="AB971" s="48">
        <f t="shared" si="260"/>
        <v>0</v>
      </c>
      <c r="AC971" s="49">
        <f t="shared" si="260"/>
        <v>0</v>
      </c>
      <c r="AD971" s="50">
        <f t="shared" si="260"/>
        <v>0</v>
      </c>
      <c r="AE971" s="49">
        <f>AF971+AG971+AH971</f>
        <v>0</v>
      </c>
      <c r="AF971" s="48"/>
      <c r="AG971" s="49"/>
      <c r="AH971" s="50"/>
      <c r="AI971" s="49"/>
      <c r="AJ971" s="49"/>
      <c r="AM971" s="35"/>
      <c r="AN971" s="35"/>
      <c r="AO971" s="12"/>
      <c r="AQ971" s="9"/>
    </row>
    <row r="972" spans="1:43" ht="63.6" customHeight="1" outlineLevel="1" x14ac:dyDescent="0.2">
      <c r="A972" s="40">
        <v>176</v>
      </c>
      <c r="B972" s="124" t="s">
        <v>268</v>
      </c>
      <c r="C972" s="91">
        <f t="shared" ref="C972:Z972" si="264">SUM(C973:C976)</f>
        <v>0</v>
      </c>
      <c r="D972" s="91">
        <f t="shared" si="264"/>
        <v>0</v>
      </c>
      <c r="E972" s="91">
        <f t="shared" si="264"/>
        <v>0</v>
      </c>
      <c r="F972" s="91">
        <f t="shared" si="264"/>
        <v>0</v>
      </c>
      <c r="G972" s="91">
        <f t="shared" si="264"/>
        <v>0</v>
      </c>
      <c r="H972" s="91">
        <f t="shared" si="264"/>
        <v>0</v>
      </c>
      <c r="I972" s="91">
        <f t="shared" si="264"/>
        <v>0</v>
      </c>
      <c r="J972" s="91">
        <f t="shared" si="264"/>
        <v>0</v>
      </c>
      <c r="K972" s="91">
        <f t="shared" si="264"/>
        <v>0</v>
      </c>
      <c r="L972" s="91">
        <f t="shared" si="264"/>
        <v>0</v>
      </c>
      <c r="M972" s="91">
        <f t="shared" si="264"/>
        <v>0</v>
      </c>
      <c r="N972" s="91">
        <f t="shared" si="264"/>
        <v>0</v>
      </c>
      <c r="O972" s="91">
        <f t="shared" si="263"/>
        <v>24600</v>
      </c>
      <c r="P972" s="91">
        <f t="shared" si="264"/>
        <v>0</v>
      </c>
      <c r="Q972" s="91">
        <v>21060</v>
      </c>
      <c r="R972" s="91">
        <f>R973+R974+R975+R976</f>
        <v>3540</v>
      </c>
      <c r="S972" s="49">
        <f t="shared" si="264"/>
        <v>0</v>
      </c>
      <c r="T972" s="48">
        <f t="shared" si="264"/>
        <v>0</v>
      </c>
      <c r="U972" s="48">
        <f t="shared" si="264"/>
        <v>0</v>
      </c>
      <c r="V972" s="48">
        <f t="shared" si="264"/>
        <v>0</v>
      </c>
      <c r="W972" s="49">
        <f t="shared" si="264"/>
        <v>0</v>
      </c>
      <c r="X972" s="48">
        <f t="shared" si="264"/>
        <v>0</v>
      </c>
      <c r="Y972" s="48">
        <f t="shared" si="264"/>
        <v>0</v>
      </c>
      <c r="Z972" s="48">
        <f t="shared" si="264"/>
        <v>0</v>
      </c>
      <c r="AA972" s="29">
        <f t="shared" si="258"/>
        <v>0</v>
      </c>
      <c r="AB972" s="48">
        <f t="shared" si="260"/>
        <v>0</v>
      </c>
      <c r="AC972" s="49">
        <f t="shared" si="260"/>
        <v>0</v>
      </c>
      <c r="AD972" s="50">
        <f t="shared" si="260"/>
        <v>0</v>
      </c>
      <c r="AE972" s="49">
        <f>SUM(AE973:AE976)</f>
        <v>0</v>
      </c>
      <c r="AF972" s="48">
        <f>SUM(AF973:AF976)</f>
        <v>0</v>
      </c>
      <c r="AG972" s="49">
        <f>SUM(AG973:AG976)</f>
        <v>0</v>
      </c>
      <c r="AH972" s="50">
        <f>SUM(AH973:AH976)</f>
        <v>0</v>
      </c>
      <c r="AI972" s="49">
        <f>SUM(AI973:AI976)</f>
        <v>0</v>
      </c>
      <c r="AJ972" s="49"/>
      <c r="AM972" s="35"/>
      <c r="AN972" s="35"/>
      <c r="AO972" s="12"/>
      <c r="AQ972" s="9"/>
    </row>
    <row r="973" spans="1:43" ht="19.899999999999999" customHeight="1" outlineLevel="1" x14ac:dyDescent="0.2">
      <c r="A973" s="40"/>
      <c r="B973" s="124" t="s">
        <v>41</v>
      </c>
      <c r="C973" s="91"/>
      <c r="D973" s="91"/>
      <c r="E973" s="91"/>
      <c r="F973" s="91"/>
      <c r="G973" s="49">
        <f>H973+I973+J973</f>
        <v>0</v>
      </c>
      <c r="H973" s="48"/>
      <c r="I973" s="48"/>
      <c r="J973" s="48"/>
      <c r="K973" s="49">
        <f>L973+M973+N973</f>
        <v>0</v>
      </c>
      <c r="L973" s="48"/>
      <c r="M973" s="48"/>
      <c r="N973" s="48"/>
      <c r="O973" s="49">
        <f t="shared" si="263"/>
        <v>0</v>
      </c>
      <c r="P973" s="48"/>
      <c r="Q973" s="48"/>
      <c r="R973" s="48"/>
      <c r="S973" s="49">
        <f>T973+U973+V973</f>
        <v>0</v>
      </c>
      <c r="T973" s="48"/>
      <c r="U973" s="48"/>
      <c r="V973" s="48"/>
      <c r="W973" s="49">
        <f>X973+Y973+Z973</f>
        <v>0</v>
      </c>
      <c r="X973" s="48"/>
      <c r="Y973" s="48"/>
      <c r="Z973" s="48"/>
      <c r="AA973" s="29">
        <f t="shared" si="258"/>
        <v>0</v>
      </c>
      <c r="AB973" s="48">
        <f t="shared" si="260"/>
        <v>0</v>
      </c>
      <c r="AC973" s="49">
        <f t="shared" si="260"/>
        <v>0</v>
      </c>
      <c r="AD973" s="50">
        <f t="shared" si="260"/>
        <v>0</v>
      </c>
      <c r="AE973" s="49">
        <f>AF973+AG973+AH973</f>
        <v>0</v>
      </c>
      <c r="AF973" s="48"/>
      <c r="AG973" s="49"/>
      <c r="AH973" s="50"/>
      <c r="AI973" s="49"/>
      <c r="AJ973" s="49"/>
      <c r="AM973" s="35"/>
      <c r="AN973" s="35"/>
      <c r="AO973" s="12"/>
      <c r="AQ973" s="9"/>
    </row>
    <row r="974" spans="1:43" ht="19.899999999999999" customHeight="1" outlineLevel="1" x14ac:dyDescent="0.2">
      <c r="A974" s="40"/>
      <c r="B974" s="124" t="s">
        <v>42</v>
      </c>
      <c r="C974" s="91"/>
      <c r="D974" s="91"/>
      <c r="E974" s="91"/>
      <c r="F974" s="91"/>
      <c r="G974" s="49">
        <f>H974+I974+J974</f>
        <v>0</v>
      </c>
      <c r="H974" s="48"/>
      <c r="I974" s="48"/>
      <c r="J974" s="48"/>
      <c r="K974" s="49">
        <f>L974+M974+N974</f>
        <v>0</v>
      </c>
      <c r="L974" s="48"/>
      <c r="M974" s="48"/>
      <c r="N974" s="48"/>
      <c r="O974" s="49">
        <f t="shared" si="263"/>
        <v>24600</v>
      </c>
      <c r="P974" s="48"/>
      <c r="Q974" s="48">
        <v>21060</v>
      </c>
      <c r="R974" s="48">
        <v>3540</v>
      </c>
      <c r="S974" s="49">
        <f>T974+U974+V974</f>
        <v>0</v>
      </c>
      <c r="T974" s="48"/>
      <c r="U974" s="48"/>
      <c r="V974" s="48"/>
      <c r="W974" s="49">
        <f>X974+Y974+Z974</f>
        <v>0</v>
      </c>
      <c r="X974" s="48"/>
      <c r="Y974" s="48"/>
      <c r="Z974" s="48"/>
      <c r="AA974" s="29">
        <f t="shared" si="258"/>
        <v>0</v>
      </c>
      <c r="AB974" s="48">
        <f t="shared" si="260"/>
        <v>0</v>
      </c>
      <c r="AC974" s="49">
        <f t="shared" si="260"/>
        <v>0</v>
      </c>
      <c r="AD974" s="50">
        <f t="shared" si="260"/>
        <v>0</v>
      </c>
      <c r="AE974" s="49">
        <f>AF974+AG974+AH974</f>
        <v>0</v>
      </c>
      <c r="AF974" s="48"/>
      <c r="AG974" s="49"/>
      <c r="AH974" s="50"/>
      <c r="AI974" s="49"/>
      <c r="AJ974" s="49"/>
      <c r="AM974" s="35"/>
      <c r="AN974" s="35"/>
      <c r="AO974" s="12"/>
      <c r="AQ974" s="9"/>
    </row>
    <row r="975" spans="1:43" ht="19.899999999999999" customHeight="1" outlineLevel="1" x14ac:dyDescent="0.2">
      <c r="A975" s="40"/>
      <c r="B975" s="124" t="s">
        <v>43</v>
      </c>
      <c r="C975" s="91"/>
      <c r="D975" s="91"/>
      <c r="E975" s="91"/>
      <c r="F975" s="91"/>
      <c r="G975" s="49">
        <f>H975+I975+J975</f>
        <v>0</v>
      </c>
      <c r="H975" s="48"/>
      <c r="I975" s="48"/>
      <c r="J975" s="48"/>
      <c r="K975" s="49">
        <f>L975+M975+N975</f>
        <v>0</v>
      </c>
      <c r="L975" s="48"/>
      <c r="M975" s="48"/>
      <c r="N975" s="48"/>
      <c r="O975" s="49">
        <f t="shared" si="263"/>
        <v>0</v>
      </c>
      <c r="P975" s="48"/>
      <c r="Q975" s="48"/>
      <c r="R975" s="48"/>
      <c r="S975" s="49">
        <f>T975+U975+V975</f>
        <v>0</v>
      </c>
      <c r="T975" s="48"/>
      <c r="U975" s="48"/>
      <c r="V975" s="48"/>
      <c r="W975" s="49">
        <f>X975+Y975+Z975</f>
        <v>0</v>
      </c>
      <c r="X975" s="48"/>
      <c r="Y975" s="48"/>
      <c r="Z975" s="48"/>
      <c r="AA975" s="29">
        <f t="shared" si="258"/>
        <v>0</v>
      </c>
      <c r="AB975" s="48">
        <f t="shared" si="260"/>
        <v>0</v>
      </c>
      <c r="AC975" s="49">
        <f t="shared" si="260"/>
        <v>0</v>
      </c>
      <c r="AD975" s="50">
        <f t="shared" si="260"/>
        <v>0</v>
      </c>
      <c r="AE975" s="49">
        <f>AF975+AG975+AH975</f>
        <v>0</v>
      </c>
      <c r="AF975" s="48"/>
      <c r="AG975" s="49"/>
      <c r="AH975" s="50"/>
      <c r="AI975" s="49"/>
      <c r="AJ975" s="49"/>
      <c r="AM975" s="35"/>
      <c r="AN975" s="35"/>
      <c r="AO975" s="12"/>
      <c r="AQ975" s="9"/>
    </row>
    <row r="976" spans="1:43" ht="19.899999999999999" customHeight="1" outlineLevel="1" x14ac:dyDescent="0.2">
      <c r="A976" s="40"/>
      <c r="B976" s="124" t="s">
        <v>44</v>
      </c>
      <c r="C976" s="91"/>
      <c r="D976" s="91"/>
      <c r="E976" s="91"/>
      <c r="F976" s="91"/>
      <c r="G976" s="49">
        <f>H976+I976+J976</f>
        <v>0</v>
      </c>
      <c r="H976" s="48"/>
      <c r="I976" s="48"/>
      <c r="J976" s="48"/>
      <c r="K976" s="49">
        <f>L976+M976+N976</f>
        <v>0</v>
      </c>
      <c r="L976" s="48"/>
      <c r="M976" s="48"/>
      <c r="N976" s="48"/>
      <c r="O976" s="49">
        <f t="shared" si="263"/>
        <v>0</v>
      </c>
      <c r="P976" s="48"/>
      <c r="Q976" s="48"/>
      <c r="R976" s="48"/>
      <c r="S976" s="49">
        <f>T976+U976+V976</f>
        <v>0</v>
      </c>
      <c r="T976" s="48"/>
      <c r="U976" s="48"/>
      <c r="V976" s="48"/>
      <c r="W976" s="49">
        <f>X976+Y976+Z976</f>
        <v>0</v>
      </c>
      <c r="X976" s="48"/>
      <c r="Y976" s="48"/>
      <c r="Z976" s="48"/>
      <c r="AA976" s="29">
        <f t="shared" si="258"/>
        <v>0</v>
      </c>
      <c r="AB976" s="48">
        <f t="shared" si="260"/>
        <v>0</v>
      </c>
      <c r="AC976" s="49">
        <f t="shared" si="260"/>
        <v>0</v>
      </c>
      <c r="AD976" s="50">
        <f t="shared" si="260"/>
        <v>0</v>
      </c>
      <c r="AE976" s="49">
        <f>AF976+AG976+AH976</f>
        <v>0</v>
      </c>
      <c r="AF976" s="48"/>
      <c r="AG976" s="49"/>
      <c r="AH976" s="50"/>
      <c r="AI976" s="49"/>
      <c r="AJ976" s="49"/>
      <c r="AM976" s="35"/>
      <c r="AN976" s="35"/>
      <c r="AO976" s="12"/>
      <c r="AQ976" s="9"/>
    </row>
    <row r="977" spans="1:43" ht="78" customHeight="1" outlineLevel="1" x14ac:dyDescent="0.2">
      <c r="A977" s="40">
        <v>177</v>
      </c>
      <c r="B977" s="124" t="s">
        <v>269</v>
      </c>
      <c r="C977" s="91">
        <f t="shared" ref="C977:Z977" si="265">SUM(C978:C981)</f>
        <v>0</v>
      </c>
      <c r="D977" s="91">
        <f t="shared" si="265"/>
        <v>0</v>
      </c>
      <c r="E977" s="91">
        <f t="shared" si="265"/>
        <v>0</v>
      </c>
      <c r="F977" s="91">
        <f t="shared" si="265"/>
        <v>0</v>
      </c>
      <c r="G977" s="91">
        <f t="shared" si="265"/>
        <v>0</v>
      </c>
      <c r="H977" s="91">
        <f t="shared" si="265"/>
        <v>0</v>
      </c>
      <c r="I977" s="91">
        <f t="shared" si="265"/>
        <v>0</v>
      </c>
      <c r="J977" s="91">
        <f t="shared" si="265"/>
        <v>0</v>
      </c>
      <c r="K977" s="91">
        <f t="shared" si="265"/>
        <v>0</v>
      </c>
      <c r="L977" s="91">
        <f t="shared" si="265"/>
        <v>0</v>
      </c>
      <c r="M977" s="91">
        <f t="shared" si="265"/>
        <v>0</v>
      </c>
      <c r="N977" s="91">
        <f t="shared" si="265"/>
        <v>0</v>
      </c>
      <c r="O977" s="91">
        <f t="shared" si="263"/>
        <v>48786.9</v>
      </c>
      <c r="P977" s="91">
        <f t="shared" si="265"/>
        <v>0</v>
      </c>
      <c r="Q977" s="91">
        <v>34248.400000000001</v>
      </c>
      <c r="R977" s="91">
        <v>14538.5</v>
      </c>
      <c r="S977" s="49">
        <f t="shared" si="265"/>
        <v>0</v>
      </c>
      <c r="T977" s="48">
        <f t="shared" si="265"/>
        <v>0</v>
      </c>
      <c r="U977" s="48">
        <f t="shared" si="265"/>
        <v>0</v>
      </c>
      <c r="V977" s="48">
        <f t="shared" si="265"/>
        <v>0</v>
      </c>
      <c r="W977" s="49">
        <f t="shared" si="265"/>
        <v>0</v>
      </c>
      <c r="X977" s="48">
        <f t="shared" si="265"/>
        <v>0</v>
      </c>
      <c r="Y977" s="48">
        <f t="shared" si="265"/>
        <v>0</v>
      </c>
      <c r="Z977" s="48">
        <f t="shared" si="265"/>
        <v>0</v>
      </c>
      <c r="AA977" s="29">
        <f t="shared" si="258"/>
        <v>0</v>
      </c>
      <c r="AB977" s="48">
        <f t="shared" si="260"/>
        <v>0</v>
      </c>
      <c r="AC977" s="49">
        <f t="shared" si="260"/>
        <v>0</v>
      </c>
      <c r="AD977" s="50">
        <f t="shared" si="260"/>
        <v>0</v>
      </c>
      <c r="AE977" s="49">
        <f>SUM(AE978:AE981)</f>
        <v>0</v>
      </c>
      <c r="AF977" s="48">
        <f>SUM(AF978:AF981)</f>
        <v>0</v>
      </c>
      <c r="AG977" s="49">
        <f>SUM(AG978:AG981)</f>
        <v>0</v>
      </c>
      <c r="AH977" s="50">
        <f>SUM(AH978:AH981)</f>
        <v>0</v>
      </c>
      <c r="AI977" s="49">
        <f>SUM(AI978:AI981)</f>
        <v>0</v>
      </c>
      <c r="AJ977" s="49"/>
      <c r="AM977" s="35"/>
      <c r="AN977" s="35"/>
      <c r="AO977" s="12"/>
      <c r="AQ977" s="9"/>
    </row>
    <row r="978" spans="1:43" ht="19.899999999999999" customHeight="1" outlineLevel="1" x14ac:dyDescent="0.2">
      <c r="A978" s="40"/>
      <c r="B978" s="124" t="s">
        <v>41</v>
      </c>
      <c r="C978" s="91"/>
      <c r="D978" s="91"/>
      <c r="E978" s="91"/>
      <c r="F978" s="91"/>
      <c r="G978" s="49">
        <f>H978+I978+J978</f>
        <v>0</v>
      </c>
      <c r="H978" s="48"/>
      <c r="I978" s="48"/>
      <c r="J978" s="48"/>
      <c r="K978" s="49">
        <f>L978+M978+N978</f>
        <v>0</v>
      </c>
      <c r="L978" s="48"/>
      <c r="M978" s="48"/>
      <c r="N978" s="48"/>
      <c r="O978" s="49">
        <f t="shared" si="263"/>
        <v>0</v>
      </c>
      <c r="P978" s="48"/>
      <c r="Q978" s="48"/>
      <c r="R978" s="48"/>
      <c r="S978" s="49">
        <f>T978+U978+V978</f>
        <v>0</v>
      </c>
      <c r="T978" s="48"/>
      <c r="U978" s="48"/>
      <c r="V978" s="48"/>
      <c r="W978" s="49">
        <f>X978+Y978+Z978</f>
        <v>0</v>
      </c>
      <c r="X978" s="48"/>
      <c r="Y978" s="48"/>
      <c r="Z978" s="48"/>
      <c r="AA978" s="29">
        <f t="shared" si="258"/>
        <v>0</v>
      </c>
      <c r="AB978" s="48">
        <f t="shared" si="260"/>
        <v>0</v>
      </c>
      <c r="AC978" s="49">
        <f t="shared" si="260"/>
        <v>0</v>
      </c>
      <c r="AD978" s="50">
        <f t="shared" si="260"/>
        <v>0</v>
      </c>
      <c r="AE978" s="49">
        <f>AF978+AG978+AH978</f>
        <v>0</v>
      </c>
      <c r="AF978" s="48"/>
      <c r="AG978" s="49"/>
      <c r="AH978" s="50"/>
      <c r="AI978" s="49"/>
      <c r="AJ978" s="49"/>
      <c r="AM978" s="35"/>
      <c r="AN978" s="35"/>
      <c r="AO978" s="12"/>
      <c r="AQ978" s="9"/>
    </row>
    <row r="979" spans="1:43" ht="19.899999999999999" customHeight="1" outlineLevel="1" x14ac:dyDescent="0.2">
      <c r="A979" s="40"/>
      <c r="B979" s="124" t="s">
        <v>42</v>
      </c>
      <c r="C979" s="91"/>
      <c r="D979" s="91"/>
      <c r="E979" s="91"/>
      <c r="F979" s="91"/>
      <c r="G979" s="49">
        <f>H979+I979+J979</f>
        <v>0</v>
      </c>
      <c r="H979" s="48"/>
      <c r="I979" s="48"/>
      <c r="J979" s="48"/>
      <c r="K979" s="49">
        <f>L979+M979+N979</f>
        <v>0</v>
      </c>
      <c r="L979" s="48"/>
      <c r="M979" s="48"/>
      <c r="N979" s="48"/>
      <c r="O979" s="49">
        <f t="shared" si="263"/>
        <v>48786.9</v>
      </c>
      <c r="P979" s="48"/>
      <c r="Q979" s="48">
        <v>34248.400000000001</v>
      </c>
      <c r="R979" s="48">
        <v>14538.5</v>
      </c>
      <c r="S979" s="49">
        <f>T979+U979+V979</f>
        <v>0</v>
      </c>
      <c r="T979" s="48"/>
      <c r="U979" s="48"/>
      <c r="V979" s="48"/>
      <c r="W979" s="49">
        <f>X979+Y979+Z979</f>
        <v>0</v>
      </c>
      <c r="X979" s="48"/>
      <c r="Y979" s="48"/>
      <c r="Z979" s="48"/>
      <c r="AA979" s="29">
        <f t="shared" si="258"/>
        <v>0</v>
      </c>
      <c r="AB979" s="48">
        <f t="shared" ref="AB979:AD986" si="266">X979+H979-L979-(T979-AF979)</f>
        <v>0</v>
      </c>
      <c r="AC979" s="49">
        <f t="shared" si="266"/>
        <v>0</v>
      </c>
      <c r="AD979" s="50">
        <f t="shared" si="266"/>
        <v>0</v>
      </c>
      <c r="AE979" s="49">
        <f>AF979+AG979+AH979</f>
        <v>0</v>
      </c>
      <c r="AF979" s="48"/>
      <c r="AG979" s="49"/>
      <c r="AH979" s="50"/>
      <c r="AI979" s="49"/>
      <c r="AJ979" s="49"/>
      <c r="AM979" s="35"/>
      <c r="AN979" s="35"/>
      <c r="AO979" s="12"/>
      <c r="AQ979" s="9"/>
    </row>
    <row r="980" spans="1:43" ht="19.899999999999999" customHeight="1" outlineLevel="1" x14ac:dyDescent="0.2">
      <c r="A980" s="40"/>
      <c r="B980" s="124" t="s">
        <v>43</v>
      </c>
      <c r="C980" s="91"/>
      <c r="D980" s="91"/>
      <c r="E980" s="91"/>
      <c r="F980" s="91"/>
      <c r="G980" s="49">
        <f>H980+I980+J980</f>
        <v>0</v>
      </c>
      <c r="H980" s="48"/>
      <c r="I980" s="48"/>
      <c r="J980" s="48"/>
      <c r="K980" s="49">
        <f>L980+M980+N980</f>
        <v>0</v>
      </c>
      <c r="L980" s="48"/>
      <c r="M980" s="48"/>
      <c r="N980" s="48"/>
      <c r="O980" s="49">
        <f t="shared" si="263"/>
        <v>0</v>
      </c>
      <c r="P980" s="48"/>
      <c r="Q980" s="48"/>
      <c r="R980" s="48"/>
      <c r="S980" s="49">
        <f>T980+U980+V980</f>
        <v>0</v>
      </c>
      <c r="T980" s="48"/>
      <c r="U980" s="48"/>
      <c r="V980" s="48"/>
      <c r="W980" s="49">
        <f>X980+Y980+Z980</f>
        <v>0</v>
      </c>
      <c r="X980" s="48"/>
      <c r="Y980" s="48"/>
      <c r="Z980" s="48"/>
      <c r="AA980" s="29">
        <f t="shared" si="258"/>
        <v>0</v>
      </c>
      <c r="AB980" s="48">
        <f t="shared" si="266"/>
        <v>0</v>
      </c>
      <c r="AC980" s="49">
        <f t="shared" si="266"/>
        <v>0</v>
      </c>
      <c r="AD980" s="50">
        <f t="shared" si="266"/>
        <v>0</v>
      </c>
      <c r="AE980" s="49">
        <f>AF980+AG980+AH980</f>
        <v>0</v>
      </c>
      <c r="AF980" s="48"/>
      <c r="AG980" s="49"/>
      <c r="AH980" s="50"/>
      <c r="AI980" s="49"/>
      <c r="AJ980" s="49"/>
      <c r="AM980" s="35"/>
      <c r="AN980" s="35"/>
      <c r="AO980" s="12"/>
      <c r="AQ980" s="9"/>
    </row>
    <row r="981" spans="1:43" ht="19.899999999999999" customHeight="1" outlineLevel="1" x14ac:dyDescent="0.2">
      <c r="A981" s="40"/>
      <c r="B981" s="124" t="s">
        <v>44</v>
      </c>
      <c r="C981" s="91"/>
      <c r="D981" s="91"/>
      <c r="E981" s="91"/>
      <c r="F981" s="91"/>
      <c r="G981" s="49">
        <f>H981+I981+J981</f>
        <v>0</v>
      </c>
      <c r="H981" s="48"/>
      <c r="I981" s="48"/>
      <c r="J981" s="48"/>
      <c r="K981" s="49">
        <f>L981+M981+N981</f>
        <v>0</v>
      </c>
      <c r="L981" s="48"/>
      <c r="M981" s="48"/>
      <c r="N981" s="48"/>
      <c r="O981" s="49">
        <f t="shared" si="263"/>
        <v>0</v>
      </c>
      <c r="P981" s="48"/>
      <c r="Q981" s="48"/>
      <c r="R981" s="48"/>
      <c r="S981" s="49">
        <f>T981+U981+V981</f>
        <v>0</v>
      </c>
      <c r="T981" s="48"/>
      <c r="U981" s="48"/>
      <c r="V981" s="48"/>
      <c r="W981" s="49">
        <f>X981+Y981+Z981</f>
        <v>0</v>
      </c>
      <c r="X981" s="48"/>
      <c r="Y981" s="48"/>
      <c r="Z981" s="48"/>
      <c r="AA981" s="29">
        <f t="shared" si="258"/>
        <v>0</v>
      </c>
      <c r="AB981" s="48">
        <f t="shared" si="266"/>
        <v>0</v>
      </c>
      <c r="AC981" s="49">
        <f t="shared" si="266"/>
        <v>0</v>
      </c>
      <c r="AD981" s="50">
        <f t="shared" si="266"/>
        <v>0</v>
      </c>
      <c r="AE981" s="49">
        <f>AF981+AG981+AH981</f>
        <v>0</v>
      </c>
      <c r="AF981" s="48"/>
      <c r="AG981" s="49"/>
      <c r="AH981" s="50"/>
      <c r="AI981" s="49"/>
      <c r="AJ981" s="49"/>
      <c r="AM981" s="35"/>
      <c r="AN981" s="35"/>
      <c r="AO981" s="12"/>
      <c r="AQ981" s="9"/>
    </row>
    <row r="982" spans="1:43" ht="63.6" customHeight="1" outlineLevel="1" x14ac:dyDescent="0.2">
      <c r="A982" s="40">
        <v>178</v>
      </c>
      <c r="B982" s="124" t="s">
        <v>270</v>
      </c>
      <c r="C982" s="91">
        <f t="shared" ref="C982:Z982" si="267">SUM(C983:C986)</f>
        <v>0</v>
      </c>
      <c r="D982" s="91">
        <f t="shared" si="267"/>
        <v>0</v>
      </c>
      <c r="E982" s="91">
        <f t="shared" si="267"/>
        <v>0</v>
      </c>
      <c r="F982" s="91">
        <f t="shared" si="267"/>
        <v>0</v>
      </c>
      <c r="G982" s="91">
        <f t="shared" si="267"/>
        <v>0</v>
      </c>
      <c r="H982" s="91">
        <f t="shared" si="267"/>
        <v>0</v>
      </c>
      <c r="I982" s="91">
        <f t="shared" si="267"/>
        <v>0</v>
      </c>
      <c r="J982" s="91">
        <f t="shared" si="267"/>
        <v>0</v>
      </c>
      <c r="K982" s="91">
        <f t="shared" si="267"/>
        <v>0</v>
      </c>
      <c r="L982" s="91">
        <f t="shared" si="267"/>
        <v>0</v>
      </c>
      <c r="M982" s="91">
        <f t="shared" si="267"/>
        <v>0</v>
      </c>
      <c r="N982" s="91">
        <f t="shared" si="267"/>
        <v>0</v>
      </c>
      <c r="O982" s="91">
        <f t="shared" si="263"/>
        <v>29646</v>
      </c>
      <c r="P982" s="91">
        <f t="shared" si="267"/>
        <v>0</v>
      </c>
      <c r="Q982" s="91">
        <v>20811.5</v>
      </c>
      <c r="R982" s="91">
        <v>8834.5</v>
      </c>
      <c r="S982" s="49">
        <f t="shared" si="267"/>
        <v>0</v>
      </c>
      <c r="T982" s="48">
        <f t="shared" si="267"/>
        <v>0</v>
      </c>
      <c r="U982" s="48">
        <f t="shared" si="267"/>
        <v>0</v>
      </c>
      <c r="V982" s="48">
        <f t="shared" si="267"/>
        <v>0</v>
      </c>
      <c r="W982" s="49">
        <f t="shared" si="267"/>
        <v>0</v>
      </c>
      <c r="X982" s="48">
        <f t="shared" si="267"/>
        <v>0</v>
      </c>
      <c r="Y982" s="48">
        <f t="shared" si="267"/>
        <v>0</v>
      </c>
      <c r="Z982" s="48">
        <f t="shared" si="267"/>
        <v>0</v>
      </c>
      <c r="AA982" s="29">
        <f t="shared" si="258"/>
        <v>0</v>
      </c>
      <c r="AB982" s="48">
        <f t="shared" si="266"/>
        <v>0</v>
      </c>
      <c r="AC982" s="49">
        <f t="shared" si="266"/>
        <v>0</v>
      </c>
      <c r="AD982" s="50">
        <f t="shared" si="266"/>
        <v>0</v>
      </c>
      <c r="AE982" s="49">
        <f>SUM(AE983:AE986)</f>
        <v>0</v>
      </c>
      <c r="AF982" s="48">
        <f>SUM(AF983:AF986)</f>
        <v>0</v>
      </c>
      <c r="AG982" s="49">
        <f>SUM(AG983:AG986)</f>
        <v>0</v>
      </c>
      <c r="AH982" s="50">
        <f>SUM(AH983:AH986)</f>
        <v>0</v>
      </c>
      <c r="AI982" s="49">
        <f>SUM(AI983:AI986)</f>
        <v>0</v>
      </c>
      <c r="AJ982" s="49"/>
      <c r="AM982" s="35"/>
      <c r="AN982" s="35"/>
      <c r="AO982" s="12"/>
      <c r="AQ982" s="9"/>
    </row>
    <row r="983" spans="1:43" ht="19.899999999999999" customHeight="1" outlineLevel="1" x14ac:dyDescent="0.2">
      <c r="A983" s="40"/>
      <c r="B983" s="124" t="s">
        <v>41</v>
      </c>
      <c r="C983" s="91"/>
      <c r="D983" s="91"/>
      <c r="E983" s="91"/>
      <c r="F983" s="91"/>
      <c r="G983" s="49">
        <f>H983+I983+J983</f>
        <v>0</v>
      </c>
      <c r="H983" s="48"/>
      <c r="I983" s="48"/>
      <c r="J983" s="48"/>
      <c r="K983" s="49">
        <f>L983+M983+N983</f>
        <v>0</v>
      </c>
      <c r="L983" s="48"/>
      <c r="M983" s="48"/>
      <c r="N983" s="48"/>
      <c r="O983" s="49">
        <f t="shared" si="263"/>
        <v>0</v>
      </c>
      <c r="P983" s="48"/>
      <c r="Q983" s="48"/>
      <c r="R983" s="48"/>
      <c r="S983" s="49">
        <f>T983+U983+V983</f>
        <v>0</v>
      </c>
      <c r="T983" s="48"/>
      <c r="U983" s="48"/>
      <c r="V983" s="48"/>
      <c r="W983" s="49">
        <f>X983+Y983+Z983</f>
        <v>0</v>
      </c>
      <c r="X983" s="48"/>
      <c r="Y983" s="48"/>
      <c r="Z983" s="48"/>
      <c r="AA983" s="29">
        <f t="shared" si="258"/>
        <v>0</v>
      </c>
      <c r="AB983" s="48">
        <f t="shared" si="266"/>
        <v>0</v>
      </c>
      <c r="AC983" s="49">
        <f t="shared" si="266"/>
        <v>0</v>
      </c>
      <c r="AD983" s="50">
        <f t="shared" si="266"/>
        <v>0</v>
      </c>
      <c r="AE983" s="49">
        <f>AF983+AG983+AH983</f>
        <v>0</v>
      </c>
      <c r="AF983" s="48"/>
      <c r="AG983" s="49"/>
      <c r="AH983" s="50"/>
      <c r="AI983" s="49"/>
      <c r="AJ983" s="49"/>
      <c r="AM983" s="35"/>
      <c r="AN983" s="35"/>
      <c r="AO983" s="12"/>
      <c r="AQ983" s="9"/>
    </row>
    <row r="984" spans="1:43" ht="19.899999999999999" customHeight="1" outlineLevel="1" x14ac:dyDescent="0.2">
      <c r="A984" s="40"/>
      <c r="B984" s="124" t="s">
        <v>42</v>
      </c>
      <c r="C984" s="91"/>
      <c r="D984" s="91"/>
      <c r="E984" s="91"/>
      <c r="F984" s="91"/>
      <c r="G984" s="49">
        <f>H984+I984+J984</f>
        <v>0</v>
      </c>
      <c r="H984" s="48"/>
      <c r="I984" s="48"/>
      <c r="J984" s="48"/>
      <c r="K984" s="49">
        <f>L984+M984+N984</f>
        <v>0</v>
      </c>
      <c r="L984" s="48"/>
      <c r="M984" s="48"/>
      <c r="N984" s="48"/>
      <c r="O984" s="49">
        <f t="shared" si="263"/>
        <v>216979</v>
      </c>
      <c r="P984" s="48"/>
      <c r="Q984" s="48">
        <v>208144.5</v>
      </c>
      <c r="R984" s="48">
        <v>8834.5</v>
      </c>
      <c r="S984" s="49">
        <f>T984+U984+V984</f>
        <v>0</v>
      </c>
      <c r="T984" s="48"/>
      <c r="U984" s="48"/>
      <c r="V984" s="48"/>
      <c r="W984" s="49">
        <f>X984+Y984+Z984</f>
        <v>0</v>
      </c>
      <c r="X984" s="48"/>
      <c r="Y984" s="48"/>
      <c r="Z984" s="48"/>
      <c r="AA984" s="29">
        <f t="shared" si="258"/>
        <v>0</v>
      </c>
      <c r="AB984" s="48">
        <f t="shared" si="266"/>
        <v>0</v>
      </c>
      <c r="AC984" s="49">
        <f t="shared" si="266"/>
        <v>0</v>
      </c>
      <c r="AD984" s="50">
        <f t="shared" si="266"/>
        <v>0</v>
      </c>
      <c r="AE984" s="49">
        <f>AF984+AG984+AH984</f>
        <v>0</v>
      </c>
      <c r="AF984" s="48"/>
      <c r="AG984" s="49"/>
      <c r="AH984" s="50"/>
      <c r="AI984" s="49"/>
      <c r="AJ984" s="49"/>
      <c r="AM984" s="35"/>
      <c r="AN984" s="35"/>
      <c r="AO984" s="12"/>
      <c r="AQ984" s="9"/>
    </row>
    <row r="985" spans="1:43" ht="19.899999999999999" customHeight="1" outlineLevel="1" x14ac:dyDescent="0.2">
      <c r="A985" s="40"/>
      <c r="B985" s="124" t="s">
        <v>43</v>
      </c>
      <c r="C985" s="91"/>
      <c r="D985" s="91"/>
      <c r="E985" s="91"/>
      <c r="F985" s="91"/>
      <c r="G985" s="49">
        <f>H985+I985+J985</f>
        <v>0</v>
      </c>
      <c r="H985" s="48"/>
      <c r="I985" s="48"/>
      <c r="J985" s="48"/>
      <c r="K985" s="49">
        <f>L985+M985+N985</f>
        <v>0</v>
      </c>
      <c r="L985" s="48"/>
      <c r="M985" s="48"/>
      <c r="N985" s="48"/>
      <c r="O985" s="49">
        <f t="shared" si="263"/>
        <v>0</v>
      </c>
      <c r="P985" s="48"/>
      <c r="Q985" s="48"/>
      <c r="R985" s="48"/>
      <c r="S985" s="49">
        <f>T985+U985+V985</f>
        <v>0</v>
      </c>
      <c r="T985" s="48"/>
      <c r="U985" s="48"/>
      <c r="V985" s="48"/>
      <c r="W985" s="49">
        <f>X985+Y985+Z985</f>
        <v>0</v>
      </c>
      <c r="X985" s="48"/>
      <c r="Y985" s="48"/>
      <c r="Z985" s="48"/>
      <c r="AA985" s="29">
        <f t="shared" si="258"/>
        <v>0</v>
      </c>
      <c r="AB985" s="48">
        <f t="shared" si="266"/>
        <v>0</v>
      </c>
      <c r="AC985" s="49">
        <f t="shared" si="266"/>
        <v>0</v>
      </c>
      <c r="AD985" s="50">
        <f t="shared" si="266"/>
        <v>0</v>
      </c>
      <c r="AE985" s="49">
        <f>AF985+AG985+AH985</f>
        <v>0</v>
      </c>
      <c r="AF985" s="48"/>
      <c r="AG985" s="49"/>
      <c r="AH985" s="50"/>
      <c r="AI985" s="49"/>
      <c r="AJ985" s="49"/>
      <c r="AM985" s="35"/>
      <c r="AN985" s="35"/>
      <c r="AO985" s="12"/>
      <c r="AQ985" s="9"/>
    </row>
    <row r="986" spans="1:43" ht="19.899999999999999" customHeight="1" outlineLevel="1" x14ac:dyDescent="0.2">
      <c r="A986" s="40"/>
      <c r="B986" s="124" t="s">
        <v>44</v>
      </c>
      <c r="C986" s="91"/>
      <c r="D986" s="91"/>
      <c r="E986" s="91"/>
      <c r="F986" s="91"/>
      <c r="G986" s="49">
        <f>H986+I986+J986</f>
        <v>0</v>
      </c>
      <c r="H986" s="48"/>
      <c r="I986" s="48"/>
      <c r="J986" s="48"/>
      <c r="K986" s="49">
        <f>L986+M986+N986</f>
        <v>0</v>
      </c>
      <c r="L986" s="48"/>
      <c r="M986" s="48"/>
      <c r="N986" s="48"/>
      <c r="O986" s="49">
        <f t="shared" si="263"/>
        <v>0</v>
      </c>
      <c r="P986" s="48"/>
      <c r="Q986" s="48"/>
      <c r="R986" s="48"/>
      <c r="S986" s="49">
        <f>T986+U986+V986</f>
        <v>0</v>
      </c>
      <c r="T986" s="48"/>
      <c r="U986" s="48"/>
      <c r="V986" s="48"/>
      <c r="W986" s="49">
        <f>X986+Y986+Z986</f>
        <v>0</v>
      </c>
      <c r="X986" s="48"/>
      <c r="Y986" s="48"/>
      <c r="Z986" s="48"/>
      <c r="AA986" s="29">
        <f t="shared" si="258"/>
        <v>0</v>
      </c>
      <c r="AB986" s="48">
        <f t="shared" si="266"/>
        <v>0</v>
      </c>
      <c r="AC986" s="49">
        <f t="shared" si="266"/>
        <v>0</v>
      </c>
      <c r="AD986" s="50">
        <f t="shared" si="266"/>
        <v>0</v>
      </c>
      <c r="AE986" s="49">
        <f>AF986+AG986+AH986</f>
        <v>0</v>
      </c>
      <c r="AF986" s="48"/>
      <c r="AG986" s="49"/>
      <c r="AH986" s="50"/>
      <c r="AI986" s="49"/>
      <c r="AJ986" s="49"/>
      <c r="AM986" s="35"/>
      <c r="AN986" s="35"/>
      <c r="AO986" s="12"/>
      <c r="AQ986" s="9"/>
    </row>
    <row r="987" spans="1:43" ht="84.75" customHeight="1" x14ac:dyDescent="0.2">
      <c r="A987" s="26"/>
      <c r="B987" s="38" t="s">
        <v>271</v>
      </c>
      <c r="C987" s="39">
        <f>C988+C993+C998+C1003+C1008+C1013+C1018+C1023+C1028+C1033+C1038+C1043+C1048+C1053+C1058+C1063+C1068+C1073+C1078+C1083+C1088</f>
        <v>130571.95692999999</v>
      </c>
      <c r="D987" s="39">
        <f t="shared" ref="D987:AI987" si="268">D988+D993+D998+D1003+D1008+D1013+D1018+D1023+D1028+D1033+D1038+D1043+D1048+D1053+D1058+D1063+D1068+D1073+D1078+D1083+D1088</f>
        <v>444.65962999999999</v>
      </c>
      <c r="E987" s="39">
        <f t="shared" si="268"/>
        <v>5962.0722300000007</v>
      </c>
      <c r="F987" s="39">
        <f t="shared" si="268"/>
        <v>6195.1126300000005</v>
      </c>
      <c r="G987" s="39">
        <f t="shared" si="268"/>
        <v>233.04040000000018</v>
      </c>
      <c r="H987" s="39">
        <f t="shared" si="268"/>
        <v>0</v>
      </c>
      <c r="I987" s="39">
        <f t="shared" si="268"/>
        <v>232.57432000000017</v>
      </c>
      <c r="J987" s="39">
        <f t="shared" si="268"/>
        <v>0.46607999999999983</v>
      </c>
      <c r="K987" s="39">
        <f t="shared" si="268"/>
        <v>0</v>
      </c>
      <c r="L987" s="39">
        <f t="shared" si="268"/>
        <v>0</v>
      </c>
      <c r="M987" s="39">
        <f t="shared" si="268"/>
        <v>0</v>
      </c>
      <c r="N987" s="39">
        <f t="shared" si="268"/>
        <v>0</v>
      </c>
      <c r="O987" s="39">
        <f t="shared" si="268"/>
        <v>124688.43500000001</v>
      </c>
      <c r="P987" s="39">
        <f t="shared" si="268"/>
        <v>0</v>
      </c>
      <c r="Q987" s="39">
        <f t="shared" si="268"/>
        <v>108035.69999999997</v>
      </c>
      <c r="R987" s="39">
        <f t="shared" si="268"/>
        <v>16652.735000000001</v>
      </c>
      <c r="S987" s="39">
        <f t="shared" si="268"/>
        <v>20244.846519999999</v>
      </c>
      <c r="T987" s="39">
        <f t="shared" si="268"/>
        <v>0</v>
      </c>
      <c r="U987" s="39">
        <f t="shared" si="268"/>
        <v>17538.834749999998</v>
      </c>
      <c r="V987" s="39">
        <f t="shared" si="268"/>
        <v>2706.0117700000001</v>
      </c>
      <c r="W987" s="39">
        <f t="shared" si="268"/>
        <v>62417.403342000012</v>
      </c>
      <c r="X987" s="39">
        <f t="shared" si="268"/>
        <v>0</v>
      </c>
      <c r="Y987" s="39">
        <f t="shared" si="268"/>
        <v>56861.670131999992</v>
      </c>
      <c r="Z987" s="39">
        <f t="shared" si="268"/>
        <v>5555.7332100000003</v>
      </c>
      <c r="AA987" s="39">
        <f t="shared" si="268"/>
        <v>42405.597222000004</v>
      </c>
      <c r="AB987" s="39">
        <f t="shared" si="268"/>
        <v>0</v>
      </c>
      <c r="AC987" s="39">
        <f t="shared" si="268"/>
        <v>39555.409702000004</v>
      </c>
      <c r="AD987" s="39">
        <f t="shared" si="268"/>
        <v>2850.1875200000004</v>
      </c>
      <c r="AE987" s="39">
        <f t="shared" si="268"/>
        <v>0</v>
      </c>
      <c r="AF987" s="39">
        <f t="shared" si="268"/>
        <v>0</v>
      </c>
      <c r="AG987" s="39">
        <f t="shared" si="268"/>
        <v>0</v>
      </c>
      <c r="AH987" s="39">
        <f t="shared" si="268"/>
        <v>0</v>
      </c>
      <c r="AI987" s="39">
        <f t="shared" si="268"/>
        <v>0</v>
      </c>
      <c r="AJ987" s="39"/>
      <c r="AL987" s="12">
        <f>G987+W987-K987-S987-(AA987-AE987)</f>
        <v>0</v>
      </c>
      <c r="AM987" s="35">
        <f>G987+W987-K987-S987</f>
        <v>42405.597222000011</v>
      </c>
      <c r="AN987" s="35">
        <f>AA987-AE987</f>
        <v>42405.597222000004</v>
      </c>
      <c r="AO987" s="12">
        <f>AM987-AN987</f>
        <v>0</v>
      </c>
      <c r="AQ987" s="9"/>
    </row>
    <row r="988" spans="1:43" ht="112.9" customHeight="1" x14ac:dyDescent="0.2">
      <c r="A988" s="40">
        <v>179</v>
      </c>
      <c r="B988" s="125" t="s">
        <v>272</v>
      </c>
      <c r="C988" s="42">
        <v>6195.1126300000005</v>
      </c>
      <c r="D988" s="42">
        <f>SUM(D989:D992)</f>
        <v>444.65962999999999</v>
      </c>
      <c r="E988" s="42">
        <v>5962.0722300000007</v>
      </c>
      <c r="F988" s="42">
        <v>6195.1126300000005</v>
      </c>
      <c r="G988" s="46">
        <f>H988+I988+J988</f>
        <v>233.04040000000018</v>
      </c>
      <c r="H988" s="54"/>
      <c r="I988" s="54">
        <v>232.57432000000017</v>
      </c>
      <c r="J988" s="54">
        <v>0.46607999999999983</v>
      </c>
      <c r="K988" s="46">
        <f>L988+M988+N988</f>
        <v>0</v>
      </c>
      <c r="L988" s="54"/>
      <c r="M988" s="54"/>
      <c r="N988" s="54"/>
      <c r="O988" s="46">
        <f t="shared" ref="O988:O1051" si="269">P988+Q988+R988</f>
        <v>233.06700000000001</v>
      </c>
      <c r="P988" s="54">
        <v>0</v>
      </c>
      <c r="Q988" s="48">
        <v>232.6</v>
      </c>
      <c r="R988" s="54">
        <v>0.46700000000000003</v>
      </c>
      <c r="S988" s="49">
        <f>T988+U988+V988</f>
        <v>233.03863000000001</v>
      </c>
      <c r="T988" s="48">
        <v>0</v>
      </c>
      <c r="U988" s="48">
        <v>232.57255000000001</v>
      </c>
      <c r="V988" s="48">
        <v>0.46607999999999999</v>
      </c>
      <c r="W988" s="46">
        <f>X988+Y988+Z988</f>
        <v>0</v>
      </c>
      <c r="X988" s="54">
        <v>0</v>
      </c>
      <c r="Y988" s="54">
        <v>0</v>
      </c>
      <c r="Z988" s="54">
        <v>0</v>
      </c>
      <c r="AA988" s="29">
        <f t="shared" ref="AA988:AA1056" si="270">AB988+AC988+AD988</f>
        <v>1.7700000001639182E-3</v>
      </c>
      <c r="AB988" s="48">
        <f t="shared" ref="AB988:AD1056" si="271">X988+H988-L988-(T988-AF988)</f>
        <v>0</v>
      </c>
      <c r="AC988" s="49">
        <f t="shared" si="271"/>
        <v>1.7700000001639182E-3</v>
      </c>
      <c r="AD988" s="50">
        <f t="shared" si="271"/>
        <v>0</v>
      </c>
      <c r="AE988" s="46">
        <f t="shared" ref="AE988:AE1051" si="272">AF988+AG988+AH988</f>
        <v>0</v>
      </c>
      <c r="AF988" s="54"/>
      <c r="AG988" s="46"/>
      <c r="AH988" s="55"/>
      <c r="AI988" s="46"/>
      <c r="AJ988" s="46"/>
      <c r="AL988" s="12">
        <f>G988+W988-K988-S988-(AA988-AE988)</f>
        <v>0</v>
      </c>
      <c r="AM988" s="35">
        <f>G988+W988-K988-S988</f>
        <v>1.7700000001639182E-3</v>
      </c>
      <c r="AN988" s="35">
        <f>AA988-AE988</f>
        <v>1.7700000001639182E-3</v>
      </c>
      <c r="AO988" s="12">
        <f>AM988-AN988</f>
        <v>0</v>
      </c>
      <c r="AQ988" s="9"/>
    </row>
    <row r="989" spans="1:43" ht="19.899999999999999" customHeight="1" x14ac:dyDescent="0.2">
      <c r="A989" s="40"/>
      <c r="B989" s="98" t="s">
        <v>41</v>
      </c>
      <c r="C989" s="48">
        <v>0</v>
      </c>
      <c r="D989" s="48">
        <f>C989</f>
        <v>0</v>
      </c>
      <c r="E989" s="48">
        <v>0</v>
      </c>
      <c r="F989" s="48">
        <v>0</v>
      </c>
      <c r="G989" s="49">
        <f t="shared" ref="G989:G1052" si="273">H989+I989+J989</f>
        <v>0</v>
      </c>
      <c r="H989" s="48"/>
      <c r="I989" s="48">
        <f>F989-E989</f>
        <v>0</v>
      </c>
      <c r="J989" s="48"/>
      <c r="K989" s="49"/>
      <c r="L989" s="48"/>
      <c r="M989" s="48"/>
      <c r="N989" s="48"/>
      <c r="O989" s="49">
        <f t="shared" si="269"/>
        <v>0</v>
      </c>
      <c r="P989" s="48">
        <v>0</v>
      </c>
      <c r="Q989" s="48">
        <v>0</v>
      </c>
      <c r="R989" s="48">
        <v>0</v>
      </c>
      <c r="S989" s="49">
        <v>0</v>
      </c>
      <c r="T989" s="48"/>
      <c r="U989" s="48"/>
      <c r="V989" s="48"/>
      <c r="W989" s="49">
        <v>0</v>
      </c>
      <c r="X989" s="48"/>
      <c r="Y989" s="48"/>
      <c r="Z989" s="48"/>
      <c r="AA989" s="29">
        <f t="shared" si="270"/>
        <v>0</v>
      </c>
      <c r="AB989" s="48">
        <f t="shared" si="271"/>
        <v>0</v>
      </c>
      <c r="AC989" s="49">
        <f t="shared" si="271"/>
        <v>0</v>
      </c>
      <c r="AD989" s="50">
        <f t="shared" si="271"/>
        <v>0</v>
      </c>
      <c r="AE989" s="49">
        <f t="shared" si="272"/>
        <v>0</v>
      </c>
      <c r="AF989" s="48"/>
      <c r="AG989" s="49"/>
      <c r="AH989" s="50"/>
      <c r="AI989" s="49"/>
      <c r="AJ989" s="49"/>
      <c r="AM989" s="35"/>
      <c r="AN989" s="35"/>
      <c r="AO989" s="12"/>
      <c r="AQ989" s="9"/>
    </row>
    <row r="990" spans="1:43" ht="19.899999999999999" customHeight="1" x14ac:dyDescent="0.2">
      <c r="A990" s="40"/>
      <c r="B990" s="98" t="s">
        <v>42</v>
      </c>
      <c r="C990" s="48">
        <v>5750.4530000000004</v>
      </c>
      <c r="D990" s="48"/>
      <c r="E990" s="48">
        <v>5750.4530000000004</v>
      </c>
      <c r="F990" s="48">
        <v>5750.4530000000004</v>
      </c>
      <c r="G990" s="49">
        <f t="shared" si="273"/>
        <v>0</v>
      </c>
      <c r="H990" s="48"/>
      <c r="I990" s="48">
        <f>F990-E990</f>
        <v>0</v>
      </c>
      <c r="J990" s="48"/>
      <c r="K990" s="49"/>
      <c r="L990" s="48"/>
      <c r="M990" s="48"/>
      <c r="N990" s="48"/>
      <c r="O990" s="49">
        <f t="shared" si="269"/>
        <v>0</v>
      </c>
      <c r="P990" s="48">
        <v>0</v>
      </c>
      <c r="Q990" s="48">
        <v>0</v>
      </c>
      <c r="R990" s="48">
        <v>0</v>
      </c>
      <c r="S990" s="49">
        <v>0</v>
      </c>
      <c r="T990" s="48"/>
      <c r="U990" s="48"/>
      <c r="V990" s="48"/>
      <c r="W990" s="49">
        <v>0</v>
      </c>
      <c r="X990" s="48"/>
      <c r="Y990" s="48"/>
      <c r="Z990" s="48"/>
      <c r="AA990" s="29">
        <f t="shared" si="270"/>
        <v>0</v>
      </c>
      <c r="AB990" s="48">
        <f t="shared" si="271"/>
        <v>0</v>
      </c>
      <c r="AC990" s="49">
        <f t="shared" si="271"/>
        <v>0</v>
      </c>
      <c r="AD990" s="50">
        <f t="shared" si="271"/>
        <v>0</v>
      </c>
      <c r="AE990" s="49">
        <f t="shared" si="272"/>
        <v>0</v>
      </c>
      <c r="AF990" s="48"/>
      <c r="AG990" s="49"/>
      <c r="AH990" s="50"/>
      <c r="AI990" s="49"/>
      <c r="AJ990" s="49"/>
      <c r="AM990" s="35"/>
      <c r="AN990" s="35"/>
      <c r="AO990" s="12"/>
      <c r="AQ990" s="9"/>
    </row>
    <row r="991" spans="1:43" ht="19.899999999999999" customHeight="1" x14ac:dyDescent="0.2">
      <c r="A991" s="40"/>
      <c r="B991" s="98" t="s">
        <v>43</v>
      </c>
      <c r="C991" s="48">
        <v>0</v>
      </c>
      <c r="D991" s="48"/>
      <c r="E991" s="48">
        <v>0</v>
      </c>
      <c r="F991" s="48">
        <v>0</v>
      </c>
      <c r="G991" s="49">
        <f t="shared" si="273"/>
        <v>0</v>
      </c>
      <c r="H991" s="48"/>
      <c r="I991" s="48">
        <f>F991-E991</f>
        <v>0</v>
      </c>
      <c r="J991" s="48"/>
      <c r="K991" s="49"/>
      <c r="L991" s="48"/>
      <c r="M991" s="48"/>
      <c r="N991" s="48"/>
      <c r="O991" s="49">
        <f t="shared" si="269"/>
        <v>0</v>
      </c>
      <c r="P991" s="48">
        <v>0</v>
      </c>
      <c r="Q991" s="48">
        <v>0</v>
      </c>
      <c r="R991" s="48">
        <v>0</v>
      </c>
      <c r="S991" s="49">
        <v>0</v>
      </c>
      <c r="T991" s="48"/>
      <c r="U991" s="48"/>
      <c r="V991" s="48"/>
      <c r="W991" s="49">
        <v>0</v>
      </c>
      <c r="X991" s="48"/>
      <c r="Y991" s="48"/>
      <c r="Z991" s="48"/>
      <c r="AA991" s="29">
        <f t="shared" si="270"/>
        <v>0</v>
      </c>
      <c r="AB991" s="48">
        <f t="shared" si="271"/>
        <v>0</v>
      </c>
      <c r="AC991" s="49">
        <f t="shared" si="271"/>
        <v>0</v>
      </c>
      <c r="AD991" s="50">
        <f t="shared" si="271"/>
        <v>0</v>
      </c>
      <c r="AE991" s="49">
        <f t="shared" si="272"/>
        <v>0</v>
      </c>
      <c r="AF991" s="48"/>
      <c r="AG991" s="49"/>
      <c r="AH991" s="50"/>
      <c r="AI991" s="49"/>
      <c r="AJ991" s="49"/>
      <c r="AM991" s="35"/>
      <c r="AN991" s="35"/>
      <c r="AO991" s="12"/>
      <c r="AQ991" s="9"/>
    </row>
    <row r="992" spans="1:43" ht="19.899999999999999" customHeight="1" x14ac:dyDescent="0.2">
      <c r="A992" s="40"/>
      <c r="B992" s="98" t="s">
        <v>44</v>
      </c>
      <c r="C992" s="48">
        <v>444.65962999999999</v>
      </c>
      <c r="D992" s="48">
        <f>C992</f>
        <v>444.65962999999999</v>
      </c>
      <c r="E992" s="48">
        <v>211.62100000000001</v>
      </c>
      <c r="F992" s="48">
        <v>444.65962999999999</v>
      </c>
      <c r="G992" s="49">
        <f t="shared" si="273"/>
        <v>233.03862999999998</v>
      </c>
      <c r="H992" s="48"/>
      <c r="I992" s="48">
        <f>F992-E992-J992</f>
        <v>232.57254999999998</v>
      </c>
      <c r="J992" s="48">
        <v>0.46607999999999983</v>
      </c>
      <c r="K992" s="49"/>
      <c r="L992" s="48"/>
      <c r="M992" s="48"/>
      <c r="N992" s="48"/>
      <c r="O992" s="49">
        <f t="shared" si="269"/>
        <v>233.06700000000001</v>
      </c>
      <c r="P992" s="48">
        <v>0</v>
      </c>
      <c r="Q992" s="48">
        <v>232.6</v>
      </c>
      <c r="R992" s="48">
        <v>0.46700000000000003</v>
      </c>
      <c r="S992" s="49">
        <f>T992+U992+V992</f>
        <v>233.03863000000001</v>
      </c>
      <c r="T992" s="48">
        <f>T988-SUM(T989:T991)</f>
        <v>0</v>
      </c>
      <c r="U992" s="48">
        <f>U988-SUM(U989:U991)</f>
        <v>232.57255000000001</v>
      </c>
      <c r="V992" s="48">
        <f>V988-SUM(V989:V991)</f>
        <v>0.46607999999999999</v>
      </c>
      <c r="W992" s="49">
        <f>X992+Y992+Z992</f>
        <v>0</v>
      </c>
      <c r="X992" s="48">
        <f>X988-SUM(X989:X991)</f>
        <v>0</v>
      </c>
      <c r="Y992" s="48">
        <f>Y988-SUM(Y989:Y991)</f>
        <v>0</v>
      </c>
      <c r="Z992" s="48">
        <f>Z988-SUM(Z989:Z991)</f>
        <v>0</v>
      </c>
      <c r="AA992" s="29">
        <f t="shared" si="270"/>
        <v>0</v>
      </c>
      <c r="AB992" s="48">
        <f t="shared" si="271"/>
        <v>0</v>
      </c>
      <c r="AC992" s="49">
        <f t="shared" si="271"/>
        <v>0</v>
      </c>
      <c r="AD992" s="50">
        <f t="shared" si="271"/>
        <v>0</v>
      </c>
      <c r="AE992" s="49">
        <f t="shared" si="272"/>
        <v>0</v>
      </c>
      <c r="AF992" s="48"/>
      <c r="AG992" s="49"/>
      <c r="AH992" s="50"/>
      <c r="AI992" s="49"/>
      <c r="AJ992" s="49"/>
      <c r="AM992" s="35"/>
      <c r="AN992" s="35"/>
      <c r="AO992" s="12"/>
      <c r="AQ992" s="9"/>
    </row>
    <row r="993" spans="1:43" ht="106.15" customHeight="1" x14ac:dyDescent="0.2">
      <c r="A993" s="40">
        <v>180</v>
      </c>
      <c r="B993" s="123" t="s">
        <v>273</v>
      </c>
      <c r="C993" s="42">
        <v>6222.6669799999991</v>
      </c>
      <c r="D993" s="42">
        <f>SUM(D994:D997)</f>
        <v>0</v>
      </c>
      <c r="E993" s="42">
        <v>0</v>
      </c>
      <c r="F993" s="42">
        <v>0</v>
      </c>
      <c r="G993" s="46">
        <f t="shared" si="273"/>
        <v>0</v>
      </c>
      <c r="H993" s="54"/>
      <c r="I993" s="54"/>
      <c r="J993" s="54"/>
      <c r="K993" s="46">
        <f>L993+M993+N993</f>
        <v>0</v>
      </c>
      <c r="L993" s="54"/>
      <c r="M993" s="54"/>
      <c r="N993" s="54"/>
      <c r="O993" s="46">
        <f t="shared" si="269"/>
        <v>6222.7919999999995</v>
      </c>
      <c r="P993" s="54">
        <v>0</v>
      </c>
      <c r="Q993" s="48">
        <v>6197.9</v>
      </c>
      <c r="R993" s="54">
        <v>24.891999999999999</v>
      </c>
      <c r="S993" s="49">
        <f>T993+U993+V993</f>
        <v>2248.8159999999998</v>
      </c>
      <c r="T993" s="48">
        <v>0</v>
      </c>
      <c r="U993" s="48">
        <v>2239.8207299999999</v>
      </c>
      <c r="V993" s="48">
        <v>8.9952699999999997</v>
      </c>
      <c r="W993" s="46">
        <f>X993+Y993+Z993</f>
        <v>5766.8043239999997</v>
      </c>
      <c r="X993" s="54">
        <v>0</v>
      </c>
      <c r="Y993" s="54">
        <v>5743.7370940000001</v>
      </c>
      <c r="Z993" s="54">
        <v>23.067229999999999</v>
      </c>
      <c r="AA993" s="29">
        <f t="shared" si="270"/>
        <v>3517.9883240000004</v>
      </c>
      <c r="AB993" s="48">
        <f t="shared" si="271"/>
        <v>0</v>
      </c>
      <c r="AC993" s="49">
        <f t="shared" si="271"/>
        <v>3503.9163640000002</v>
      </c>
      <c r="AD993" s="50">
        <f t="shared" si="271"/>
        <v>14.071959999999999</v>
      </c>
      <c r="AE993" s="46">
        <f t="shared" si="272"/>
        <v>0</v>
      </c>
      <c r="AF993" s="54"/>
      <c r="AG993" s="46"/>
      <c r="AH993" s="55"/>
      <c r="AI993" s="46"/>
      <c r="AJ993" s="46"/>
      <c r="AM993" s="35"/>
      <c r="AN993" s="35"/>
      <c r="AO993" s="12"/>
      <c r="AQ993" s="9"/>
    </row>
    <row r="994" spans="1:43" ht="19.899999999999999" customHeight="1" x14ac:dyDescent="0.2">
      <c r="A994" s="40"/>
      <c r="B994" s="98" t="s">
        <v>41</v>
      </c>
      <c r="C994" s="48">
        <v>0</v>
      </c>
      <c r="D994" s="48">
        <f>C994</f>
        <v>0</v>
      </c>
      <c r="E994" s="48">
        <v>0</v>
      </c>
      <c r="F994" s="48">
        <v>0</v>
      </c>
      <c r="G994" s="49">
        <f t="shared" si="273"/>
        <v>0</v>
      </c>
      <c r="H994" s="48"/>
      <c r="I994" s="48">
        <f>F994-E994</f>
        <v>0</v>
      </c>
      <c r="J994" s="48"/>
      <c r="K994" s="49"/>
      <c r="L994" s="48"/>
      <c r="M994" s="48"/>
      <c r="N994" s="48"/>
      <c r="O994" s="49">
        <f>P994+Q994+R994</f>
        <v>0</v>
      </c>
      <c r="P994" s="48">
        <v>0</v>
      </c>
      <c r="Q994" s="48">
        <v>0</v>
      </c>
      <c r="R994" s="48">
        <v>0</v>
      </c>
      <c r="S994" s="49">
        <v>0</v>
      </c>
      <c r="T994" s="48"/>
      <c r="U994" s="48"/>
      <c r="V994" s="48"/>
      <c r="W994" s="49">
        <v>0</v>
      </c>
      <c r="X994" s="48"/>
      <c r="Y994" s="48"/>
      <c r="Z994" s="48"/>
      <c r="AA994" s="29">
        <f t="shared" si="270"/>
        <v>0</v>
      </c>
      <c r="AB994" s="48">
        <f t="shared" si="271"/>
        <v>0</v>
      </c>
      <c r="AC994" s="49">
        <f t="shared" si="271"/>
        <v>0</v>
      </c>
      <c r="AD994" s="50">
        <f t="shared" si="271"/>
        <v>0</v>
      </c>
      <c r="AE994" s="49">
        <f t="shared" si="272"/>
        <v>0</v>
      </c>
      <c r="AF994" s="48"/>
      <c r="AG994" s="49"/>
      <c r="AH994" s="50"/>
      <c r="AI994" s="49"/>
      <c r="AJ994" s="49"/>
      <c r="AM994" s="35"/>
      <c r="AN994" s="35"/>
      <c r="AO994" s="12"/>
      <c r="AQ994" s="9"/>
    </row>
    <row r="995" spans="1:43" ht="19.899999999999999" customHeight="1" x14ac:dyDescent="0.2">
      <c r="A995" s="40"/>
      <c r="B995" s="98" t="s">
        <v>42</v>
      </c>
      <c r="C995" s="48">
        <v>5776.73</v>
      </c>
      <c r="D995" s="48"/>
      <c r="E995" s="48">
        <v>0</v>
      </c>
      <c r="F995" s="48">
        <v>0</v>
      </c>
      <c r="G995" s="49">
        <f t="shared" si="273"/>
        <v>0</v>
      </c>
      <c r="H995" s="48"/>
      <c r="I995" s="48">
        <f>F995-E995</f>
        <v>0</v>
      </c>
      <c r="J995" s="48"/>
      <c r="K995" s="49"/>
      <c r="L995" s="48"/>
      <c r="M995" s="48"/>
      <c r="N995" s="48"/>
      <c r="O995" s="49">
        <f>P995+Q995+R995</f>
        <v>5776.73</v>
      </c>
      <c r="P995" s="48">
        <v>0</v>
      </c>
      <c r="Q995" s="48">
        <v>5753.6230799999994</v>
      </c>
      <c r="R995" s="48">
        <v>23.106919999999999</v>
      </c>
      <c r="S995" s="49">
        <v>2248.8159999999998</v>
      </c>
      <c r="T995" s="48"/>
      <c r="U995" s="48">
        <v>2239.8207299999999</v>
      </c>
      <c r="V995" s="48">
        <v>8.9952699999999997</v>
      </c>
      <c r="W995" s="49">
        <v>5766.8043200000002</v>
      </c>
      <c r="X995" s="48"/>
      <c r="Y995" s="48">
        <v>5743.7370940000001</v>
      </c>
      <c r="Z995" s="48">
        <v>23.067229999999999</v>
      </c>
      <c r="AA995" s="29">
        <f t="shared" si="270"/>
        <v>3517.9883240000004</v>
      </c>
      <c r="AB995" s="48">
        <f t="shared" si="271"/>
        <v>0</v>
      </c>
      <c r="AC995" s="49">
        <f t="shared" si="271"/>
        <v>3503.9163640000002</v>
      </c>
      <c r="AD995" s="50">
        <f t="shared" si="271"/>
        <v>14.071959999999999</v>
      </c>
      <c r="AE995" s="49">
        <f t="shared" si="272"/>
        <v>0</v>
      </c>
      <c r="AF995" s="48"/>
      <c r="AG995" s="49"/>
      <c r="AH995" s="50"/>
      <c r="AI995" s="49"/>
      <c r="AJ995" s="49"/>
      <c r="AM995" s="35"/>
      <c r="AN995" s="35"/>
      <c r="AO995" s="12"/>
      <c r="AQ995" s="9"/>
    </row>
    <row r="996" spans="1:43" ht="19.899999999999999" customHeight="1" x14ac:dyDescent="0.2">
      <c r="A996" s="40"/>
      <c r="B996" s="98" t="s">
        <v>43</v>
      </c>
      <c r="C996" s="48">
        <v>0</v>
      </c>
      <c r="D996" s="48"/>
      <c r="E996" s="48">
        <v>0</v>
      </c>
      <c r="F996" s="48">
        <v>0</v>
      </c>
      <c r="G996" s="49">
        <f t="shared" si="273"/>
        <v>0</v>
      </c>
      <c r="H996" s="48"/>
      <c r="I996" s="48">
        <f>F996-E996</f>
        <v>0</v>
      </c>
      <c r="J996" s="48"/>
      <c r="K996" s="49"/>
      <c r="L996" s="48"/>
      <c r="M996" s="48"/>
      <c r="N996" s="48"/>
      <c r="O996" s="49">
        <f>P996+Q996+R996</f>
        <v>0</v>
      </c>
      <c r="P996" s="48">
        <v>0</v>
      </c>
      <c r="Q996" s="48">
        <v>0</v>
      </c>
      <c r="R996" s="48">
        <v>0</v>
      </c>
      <c r="S996" s="49">
        <v>0</v>
      </c>
      <c r="T996" s="48"/>
      <c r="U996" s="48"/>
      <c r="V996" s="48"/>
      <c r="W996" s="49">
        <v>0</v>
      </c>
      <c r="X996" s="48"/>
      <c r="Y996" s="48"/>
      <c r="Z996" s="48"/>
      <c r="AA996" s="29">
        <f t="shared" si="270"/>
        <v>0</v>
      </c>
      <c r="AB996" s="48">
        <f t="shared" si="271"/>
        <v>0</v>
      </c>
      <c r="AC996" s="49">
        <f t="shared" si="271"/>
        <v>0</v>
      </c>
      <c r="AD996" s="50">
        <f t="shared" si="271"/>
        <v>0</v>
      </c>
      <c r="AE996" s="49">
        <f t="shared" si="272"/>
        <v>0</v>
      </c>
      <c r="AF996" s="48"/>
      <c r="AG996" s="49"/>
      <c r="AH996" s="50"/>
      <c r="AI996" s="49"/>
      <c r="AJ996" s="49"/>
      <c r="AM996" s="35"/>
      <c r="AN996" s="35"/>
      <c r="AO996" s="12"/>
      <c r="AQ996" s="9"/>
    </row>
    <row r="997" spans="1:43" ht="19.899999999999999" customHeight="1" x14ac:dyDescent="0.2">
      <c r="A997" s="40"/>
      <c r="B997" s="98" t="s">
        <v>44</v>
      </c>
      <c r="C997" s="48">
        <v>445.93698000000006</v>
      </c>
      <c r="D997" s="48"/>
      <c r="E997" s="48">
        <v>0</v>
      </c>
      <c r="F997" s="48">
        <v>0</v>
      </c>
      <c r="G997" s="49">
        <f t="shared" si="273"/>
        <v>0</v>
      </c>
      <c r="H997" s="48"/>
      <c r="I997" s="48">
        <f>F997-E997</f>
        <v>0</v>
      </c>
      <c r="J997" s="48"/>
      <c r="K997" s="49"/>
      <c r="L997" s="48"/>
      <c r="M997" s="48"/>
      <c r="N997" s="48"/>
      <c r="O997" s="49">
        <f>P997+Q997+R997</f>
        <v>446.06199999999961</v>
      </c>
      <c r="P997" s="48">
        <v>0</v>
      </c>
      <c r="Q997" s="48">
        <v>444.27691999999962</v>
      </c>
      <c r="R997" s="48">
        <v>1.785080000000002</v>
      </c>
      <c r="S997" s="49">
        <v>0</v>
      </c>
      <c r="T997" s="48">
        <f>T993-SUM(T994:T996)</f>
        <v>0</v>
      </c>
      <c r="U997" s="48">
        <f>U993-SUM(U994:U996)</f>
        <v>0</v>
      </c>
      <c r="V997" s="48">
        <f>V993-SUM(V994:V996)</f>
        <v>0</v>
      </c>
      <c r="W997" s="49">
        <f>X997+Y997+Z997</f>
        <v>0</v>
      </c>
      <c r="X997" s="48">
        <f>X993-SUM(X994:X996)</f>
        <v>0</v>
      </c>
      <c r="Y997" s="48">
        <f>Y993-SUM(Y994:Y996)</f>
        <v>0</v>
      </c>
      <c r="Z997" s="48">
        <f>Z993-SUM(Z994:Z996)</f>
        <v>0</v>
      </c>
      <c r="AA997" s="29">
        <f t="shared" si="270"/>
        <v>0</v>
      </c>
      <c r="AB997" s="48">
        <f t="shared" si="271"/>
        <v>0</v>
      </c>
      <c r="AC997" s="49">
        <f t="shared" si="271"/>
        <v>0</v>
      </c>
      <c r="AD997" s="50">
        <f t="shared" si="271"/>
        <v>0</v>
      </c>
      <c r="AE997" s="49">
        <f t="shared" si="272"/>
        <v>0</v>
      </c>
      <c r="AF997" s="48"/>
      <c r="AG997" s="49"/>
      <c r="AH997" s="50"/>
      <c r="AI997" s="49"/>
      <c r="AJ997" s="49"/>
      <c r="AM997" s="35"/>
      <c r="AN997" s="35"/>
      <c r="AO997" s="12"/>
      <c r="AQ997" s="9"/>
    </row>
    <row r="998" spans="1:43" ht="109.15" customHeight="1" x14ac:dyDescent="0.2">
      <c r="A998" s="40">
        <v>181</v>
      </c>
      <c r="B998" s="123" t="s">
        <v>274</v>
      </c>
      <c r="C998" s="42">
        <v>6222.6669799999991</v>
      </c>
      <c r="D998" s="42">
        <f>SUM(D999:D1002)</f>
        <v>0</v>
      </c>
      <c r="E998" s="42">
        <v>0</v>
      </c>
      <c r="F998" s="42">
        <v>0</v>
      </c>
      <c r="G998" s="46">
        <f t="shared" si="273"/>
        <v>0</v>
      </c>
      <c r="H998" s="54"/>
      <c r="I998" s="54"/>
      <c r="J998" s="54"/>
      <c r="K998" s="46">
        <f>L998+M998+N998</f>
        <v>0</v>
      </c>
      <c r="L998" s="54"/>
      <c r="M998" s="54"/>
      <c r="N998" s="54"/>
      <c r="O998" s="46">
        <f t="shared" si="269"/>
        <v>6222.7690000000002</v>
      </c>
      <c r="P998" s="54">
        <v>0</v>
      </c>
      <c r="Q998" s="48">
        <v>6204.1</v>
      </c>
      <c r="R998" s="54">
        <v>18.669</v>
      </c>
      <c r="S998" s="49">
        <f>T998+U998+V998</f>
        <v>1891.6790000000001</v>
      </c>
      <c r="T998" s="48">
        <v>0</v>
      </c>
      <c r="U998" s="48">
        <v>1886.00396</v>
      </c>
      <c r="V998" s="48">
        <v>5.6750400000000001</v>
      </c>
      <c r="W998" s="46">
        <f>X998+Y998+Z998</f>
        <v>5453.3068499999999</v>
      </c>
      <c r="X998" s="54">
        <v>0</v>
      </c>
      <c r="Y998" s="54">
        <v>5436.9469200000003</v>
      </c>
      <c r="Z998" s="54">
        <v>16.359929999999999</v>
      </c>
      <c r="AA998" s="29">
        <f t="shared" si="270"/>
        <v>3561.6278500000003</v>
      </c>
      <c r="AB998" s="48">
        <f t="shared" si="271"/>
        <v>0</v>
      </c>
      <c r="AC998" s="49">
        <f t="shared" si="271"/>
        <v>3550.9429600000003</v>
      </c>
      <c r="AD998" s="50">
        <f t="shared" si="271"/>
        <v>10.684889999999999</v>
      </c>
      <c r="AE998" s="46">
        <f t="shared" si="272"/>
        <v>0</v>
      </c>
      <c r="AF998" s="54"/>
      <c r="AG998" s="46"/>
      <c r="AH998" s="55"/>
      <c r="AI998" s="46"/>
      <c r="AJ998" s="46"/>
      <c r="AM998" s="35"/>
      <c r="AN998" s="35"/>
      <c r="AO998" s="12"/>
      <c r="AQ998" s="9"/>
    </row>
    <row r="999" spans="1:43" ht="19.899999999999999" customHeight="1" x14ac:dyDescent="0.2">
      <c r="A999" s="40"/>
      <c r="B999" s="98" t="s">
        <v>41</v>
      </c>
      <c r="C999" s="48">
        <v>0</v>
      </c>
      <c r="D999" s="48">
        <f>C999</f>
        <v>0</v>
      </c>
      <c r="E999" s="48">
        <v>0</v>
      </c>
      <c r="F999" s="48">
        <v>0</v>
      </c>
      <c r="G999" s="49">
        <f t="shared" si="273"/>
        <v>0</v>
      </c>
      <c r="H999" s="48"/>
      <c r="I999" s="48">
        <f>F999-E999</f>
        <v>0</v>
      </c>
      <c r="J999" s="48"/>
      <c r="K999" s="49"/>
      <c r="L999" s="48"/>
      <c r="M999" s="48"/>
      <c r="N999" s="48"/>
      <c r="O999" s="49">
        <f t="shared" si="269"/>
        <v>0</v>
      </c>
      <c r="P999" s="48">
        <v>0</v>
      </c>
      <c r="Q999" s="48">
        <v>0</v>
      </c>
      <c r="R999" s="48">
        <v>0</v>
      </c>
      <c r="S999" s="49">
        <v>0</v>
      </c>
      <c r="T999" s="48"/>
      <c r="U999" s="48"/>
      <c r="V999" s="48"/>
      <c r="W999" s="49">
        <v>0</v>
      </c>
      <c r="X999" s="48"/>
      <c r="Y999" s="48"/>
      <c r="Z999" s="48"/>
      <c r="AA999" s="29">
        <f t="shared" si="270"/>
        <v>0</v>
      </c>
      <c r="AB999" s="48">
        <f t="shared" si="271"/>
        <v>0</v>
      </c>
      <c r="AC999" s="49">
        <f t="shared" si="271"/>
        <v>0</v>
      </c>
      <c r="AD999" s="50">
        <f t="shared" si="271"/>
        <v>0</v>
      </c>
      <c r="AE999" s="49">
        <f t="shared" si="272"/>
        <v>0</v>
      </c>
      <c r="AF999" s="48"/>
      <c r="AG999" s="49"/>
      <c r="AH999" s="50"/>
      <c r="AI999" s="49"/>
      <c r="AJ999" s="49"/>
      <c r="AM999" s="35"/>
      <c r="AN999" s="35"/>
      <c r="AO999" s="12"/>
      <c r="AQ999" s="9"/>
    </row>
    <row r="1000" spans="1:43" ht="19.899999999999999" customHeight="1" x14ac:dyDescent="0.2">
      <c r="A1000" s="40"/>
      <c r="B1000" s="98" t="s">
        <v>42</v>
      </c>
      <c r="C1000" s="48">
        <v>5776.73</v>
      </c>
      <c r="D1000" s="48"/>
      <c r="E1000" s="48">
        <v>0</v>
      </c>
      <c r="F1000" s="48">
        <v>0</v>
      </c>
      <c r="G1000" s="49">
        <f t="shared" si="273"/>
        <v>0</v>
      </c>
      <c r="H1000" s="48"/>
      <c r="I1000" s="48">
        <f>F1000-E1000</f>
        <v>0</v>
      </c>
      <c r="J1000" s="48"/>
      <c r="K1000" s="49"/>
      <c r="L1000" s="48"/>
      <c r="M1000" s="48"/>
      <c r="N1000" s="48"/>
      <c r="O1000" s="49">
        <f t="shared" si="269"/>
        <v>5776.73</v>
      </c>
      <c r="P1000" s="48">
        <v>0</v>
      </c>
      <c r="Q1000" s="48">
        <v>5759.3998099999999</v>
      </c>
      <c r="R1000" s="48">
        <v>17.330190000000002</v>
      </c>
      <c r="S1000" s="49">
        <v>1891.6790000000001</v>
      </c>
      <c r="T1000" s="48"/>
      <c r="U1000" s="48">
        <v>1886.00396</v>
      </c>
      <c r="V1000" s="48">
        <v>5.6750400000000001</v>
      </c>
      <c r="W1000" s="49">
        <v>5453.3068499999999</v>
      </c>
      <c r="X1000" s="48"/>
      <c r="Y1000" s="48">
        <v>5436.9469200000003</v>
      </c>
      <c r="Z1000" s="48">
        <v>16.359929999999999</v>
      </c>
      <c r="AA1000" s="29">
        <f t="shared" si="270"/>
        <v>3561.6278500000003</v>
      </c>
      <c r="AB1000" s="48">
        <f t="shared" si="271"/>
        <v>0</v>
      </c>
      <c r="AC1000" s="49">
        <f t="shared" si="271"/>
        <v>3550.9429600000003</v>
      </c>
      <c r="AD1000" s="50">
        <f t="shared" si="271"/>
        <v>10.684889999999999</v>
      </c>
      <c r="AE1000" s="49">
        <f t="shared" si="272"/>
        <v>0</v>
      </c>
      <c r="AF1000" s="48"/>
      <c r="AG1000" s="49"/>
      <c r="AH1000" s="50"/>
      <c r="AI1000" s="49"/>
      <c r="AJ1000" s="49"/>
      <c r="AM1000" s="35"/>
      <c r="AN1000" s="35"/>
      <c r="AO1000" s="12"/>
      <c r="AQ1000" s="9"/>
    </row>
    <row r="1001" spans="1:43" ht="19.899999999999999" customHeight="1" x14ac:dyDescent="0.2">
      <c r="A1001" s="40"/>
      <c r="B1001" s="98" t="s">
        <v>43</v>
      </c>
      <c r="C1001" s="48">
        <v>0</v>
      </c>
      <c r="D1001" s="48"/>
      <c r="E1001" s="48">
        <v>0</v>
      </c>
      <c r="F1001" s="48">
        <v>0</v>
      </c>
      <c r="G1001" s="49">
        <f t="shared" si="273"/>
        <v>0</v>
      </c>
      <c r="H1001" s="48"/>
      <c r="I1001" s="48">
        <f>F1001-E1001</f>
        <v>0</v>
      </c>
      <c r="J1001" s="48"/>
      <c r="K1001" s="49"/>
      <c r="L1001" s="48"/>
      <c r="M1001" s="48"/>
      <c r="N1001" s="48"/>
      <c r="O1001" s="49">
        <f t="shared" si="269"/>
        <v>0</v>
      </c>
      <c r="P1001" s="48">
        <v>0</v>
      </c>
      <c r="Q1001" s="48">
        <v>0</v>
      </c>
      <c r="R1001" s="48">
        <v>0</v>
      </c>
      <c r="S1001" s="49">
        <v>0</v>
      </c>
      <c r="T1001" s="48"/>
      <c r="U1001" s="48"/>
      <c r="V1001" s="48"/>
      <c r="W1001" s="49">
        <v>0</v>
      </c>
      <c r="X1001" s="48"/>
      <c r="Y1001" s="48"/>
      <c r="Z1001" s="48"/>
      <c r="AA1001" s="29">
        <f t="shared" si="270"/>
        <v>0</v>
      </c>
      <c r="AB1001" s="48">
        <f t="shared" si="271"/>
        <v>0</v>
      </c>
      <c r="AC1001" s="49">
        <f t="shared" si="271"/>
        <v>0</v>
      </c>
      <c r="AD1001" s="50">
        <f t="shared" si="271"/>
        <v>0</v>
      </c>
      <c r="AE1001" s="49">
        <f t="shared" si="272"/>
        <v>0</v>
      </c>
      <c r="AF1001" s="48"/>
      <c r="AG1001" s="49"/>
      <c r="AH1001" s="50"/>
      <c r="AI1001" s="49"/>
      <c r="AJ1001" s="49"/>
      <c r="AM1001" s="35"/>
      <c r="AN1001" s="35"/>
      <c r="AO1001" s="12"/>
      <c r="AQ1001" s="9"/>
    </row>
    <row r="1002" spans="1:43" ht="19.899999999999999" customHeight="1" x14ac:dyDescent="0.2">
      <c r="A1002" s="40"/>
      <c r="B1002" s="98" t="s">
        <v>44</v>
      </c>
      <c r="C1002" s="48">
        <v>445.93698000000006</v>
      </c>
      <c r="D1002" s="48"/>
      <c r="E1002" s="48">
        <v>0</v>
      </c>
      <c r="F1002" s="48">
        <v>0</v>
      </c>
      <c r="G1002" s="49">
        <f t="shared" si="273"/>
        <v>0</v>
      </c>
      <c r="H1002" s="48"/>
      <c r="I1002" s="48">
        <f>F1002-E1002</f>
        <v>0</v>
      </c>
      <c r="J1002" s="48"/>
      <c r="K1002" s="49"/>
      <c r="L1002" s="48"/>
      <c r="M1002" s="48"/>
      <c r="N1002" s="48"/>
      <c r="O1002" s="49">
        <f t="shared" si="269"/>
        <v>446.03900000000158</v>
      </c>
      <c r="P1002" s="48">
        <v>0</v>
      </c>
      <c r="Q1002" s="48">
        <v>444.70019000000161</v>
      </c>
      <c r="R1002" s="48">
        <v>1.3388099999999945</v>
      </c>
      <c r="S1002" s="49">
        <f>T1002+U1002+V1002</f>
        <v>0</v>
      </c>
      <c r="T1002" s="48">
        <f>T998-SUM(T999:T1001)</f>
        <v>0</v>
      </c>
      <c r="U1002" s="48">
        <f>U998-SUM(U999:U1001)</f>
        <v>0</v>
      </c>
      <c r="V1002" s="48">
        <f>V998-SUM(V999:V1001)</f>
        <v>0</v>
      </c>
      <c r="W1002" s="49">
        <f>X1002+Y1002+Z1002</f>
        <v>0</v>
      </c>
      <c r="X1002" s="48">
        <f>X998-SUM(X999:X1001)</f>
        <v>0</v>
      </c>
      <c r="Y1002" s="48">
        <f>Y998-SUM(Y999:Y1001)</f>
        <v>0</v>
      </c>
      <c r="Z1002" s="48">
        <f>Z998-SUM(Z999:Z1001)</f>
        <v>0</v>
      </c>
      <c r="AA1002" s="29">
        <f t="shared" si="270"/>
        <v>0</v>
      </c>
      <c r="AB1002" s="48">
        <f t="shared" si="271"/>
        <v>0</v>
      </c>
      <c r="AC1002" s="49">
        <f t="shared" si="271"/>
        <v>0</v>
      </c>
      <c r="AD1002" s="50">
        <f t="shared" si="271"/>
        <v>0</v>
      </c>
      <c r="AE1002" s="49">
        <f t="shared" si="272"/>
        <v>0</v>
      </c>
      <c r="AF1002" s="48"/>
      <c r="AG1002" s="49"/>
      <c r="AH1002" s="50"/>
      <c r="AI1002" s="49"/>
      <c r="AJ1002" s="49"/>
      <c r="AM1002" s="35"/>
      <c r="AN1002" s="35"/>
      <c r="AO1002" s="12"/>
      <c r="AQ1002" s="9"/>
    </row>
    <row r="1003" spans="1:43" ht="90" customHeight="1" x14ac:dyDescent="0.2">
      <c r="A1003" s="40">
        <v>182</v>
      </c>
      <c r="B1003" s="123" t="s">
        <v>275</v>
      </c>
      <c r="C1003" s="42">
        <v>6222.6669799999991</v>
      </c>
      <c r="D1003" s="42">
        <f>SUM(D1004:D1007)</f>
        <v>0</v>
      </c>
      <c r="E1003" s="42">
        <v>0</v>
      </c>
      <c r="F1003" s="42">
        <v>0</v>
      </c>
      <c r="G1003" s="46">
        <f t="shared" si="273"/>
        <v>0</v>
      </c>
      <c r="H1003" s="54"/>
      <c r="I1003" s="54"/>
      <c r="J1003" s="54"/>
      <c r="K1003" s="46">
        <f>L1003+M1003+N1003</f>
        <v>0</v>
      </c>
      <c r="L1003" s="54"/>
      <c r="M1003" s="54"/>
      <c r="N1003" s="54"/>
      <c r="O1003" s="46">
        <f t="shared" si="269"/>
        <v>6222.7460000000001</v>
      </c>
      <c r="P1003" s="54">
        <v>0</v>
      </c>
      <c r="Q1003" s="48">
        <v>6210.3</v>
      </c>
      <c r="R1003" s="54">
        <v>12.446</v>
      </c>
      <c r="S1003" s="49">
        <f>T1003+U1003+V1003</f>
        <v>1917.2089999999998</v>
      </c>
      <c r="T1003" s="48">
        <v>0</v>
      </c>
      <c r="U1003" s="48">
        <v>1913.3745799999999</v>
      </c>
      <c r="V1003" s="48">
        <v>3.8344200000000002</v>
      </c>
      <c r="W1003" s="46">
        <f>X1003+Y1003+Z1003</f>
        <v>5253.0290799999993</v>
      </c>
      <c r="X1003" s="54">
        <v>0</v>
      </c>
      <c r="Y1003" s="54">
        <v>5242.5230199999996</v>
      </c>
      <c r="Z1003" s="54">
        <v>10.50606</v>
      </c>
      <c r="AA1003" s="29">
        <f t="shared" si="270"/>
        <v>3335.82008</v>
      </c>
      <c r="AB1003" s="48">
        <f t="shared" si="271"/>
        <v>0</v>
      </c>
      <c r="AC1003" s="49">
        <f t="shared" si="271"/>
        <v>3329.1484399999999</v>
      </c>
      <c r="AD1003" s="50">
        <f t="shared" si="271"/>
        <v>6.67164</v>
      </c>
      <c r="AE1003" s="46">
        <f t="shared" si="272"/>
        <v>0</v>
      </c>
      <c r="AF1003" s="54"/>
      <c r="AG1003" s="46"/>
      <c r="AH1003" s="55"/>
      <c r="AI1003" s="46"/>
      <c r="AJ1003" s="46"/>
      <c r="AM1003" s="35"/>
      <c r="AN1003" s="35"/>
      <c r="AO1003" s="12"/>
      <c r="AQ1003" s="9"/>
    </row>
    <row r="1004" spans="1:43" ht="19.899999999999999" customHeight="1" x14ac:dyDescent="0.2">
      <c r="A1004" s="40"/>
      <c r="B1004" s="98" t="s">
        <v>41</v>
      </c>
      <c r="C1004" s="48">
        <v>0</v>
      </c>
      <c r="D1004" s="48">
        <f>C1004</f>
        <v>0</v>
      </c>
      <c r="E1004" s="48">
        <v>0</v>
      </c>
      <c r="F1004" s="48">
        <v>0</v>
      </c>
      <c r="G1004" s="49">
        <f t="shared" si="273"/>
        <v>0</v>
      </c>
      <c r="H1004" s="48"/>
      <c r="I1004" s="48">
        <f>F1004-E1004</f>
        <v>0</v>
      </c>
      <c r="J1004" s="48"/>
      <c r="K1004" s="49"/>
      <c r="L1004" s="48"/>
      <c r="M1004" s="48"/>
      <c r="N1004" s="48"/>
      <c r="O1004" s="49">
        <f>P1004+Q1004+R1004</f>
        <v>0</v>
      </c>
      <c r="P1004" s="48">
        <v>0</v>
      </c>
      <c r="Q1004" s="48">
        <v>0</v>
      </c>
      <c r="R1004" s="48">
        <v>0</v>
      </c>
      <c r="S1004" s="49">
        <v>0</v>
      </c>
      <c r="T1004" s="48"/>
      <c r="U1004" s="48"/>
      <c r="V1004" s="48"/>
      <c r="W1004" s="49">
        <v>0</v>
      </c>
      <c r="X1004" s="48"/>
      <c r="Y1004" s="48"/>
      <c r="Z1004" s="48"/>
      <c r="AA1004" s="29">
        <f t="shared" si="270"/>
        <v>0</v>
      </c>
      <c r="AB1004" s="48">
        <f t="shared" si="271"/>
        <v>0</v>
      </c>
      <c r="AC1004" s="49">
        <f t="shared" si="271"/>
        <v>0</v>
      </c>
      <c r="AD1004" s="50">
        <f t="shared" si="271"/>
        <v>0</v>
      </c>
      <c r="AE1004" s="49">
        <f t="shared" si="272"/>
        <v>0</v>
      </c>
      <c r="AF1004" s="48"/>
      <c r="AG1004" s="49"/>
      <c r="AH1004" s="50"/>
      <c r="AI1004" s="49"/>
      <c r="AJ1004" s="49"/>
      <c r="AM1004" s="35"/>
      <c r="AN1004" s="35"/>
      <c r="AO1004" s="12"/>
      <c r="AQ1004" s="9"/>
    </row>
    <row r="1005" spans="1:43" ht="19.899999999999999" customHeight="1" x14ac:dyDescent="0.2">
      <c r="A1005" s="40"/>
      <c r="B1005" s="98" t="s">
        <v>42</v>
      </c>
      <c r="C1005" s="48">
        <v>5776.73</v>
      </c>
      <c r="D1005" s="48"/>
      <c r="E1005" s="48">
        <v>0</v>
      </c>
      <c r="F1005" s="48">
        <v>0</v>
      </c>
      <c r="G1005" s="49">
        <f t="shared" si="273"/>
        <v>0</v>
      </c>
      <c r="H1005" s="48"/>
      <c r="I1005" s="48">
        <f>F1005-E1005</f>
        <v>0</v>
      </c>
      <c r="J1005" s="48"/>
      <c r="K1005" s="49"/>
      <c r="L1005" s="48"/>
      <c r="M1005" s="48"/>
      <c r="N1005" s="48"/>
      <c r="O1005" s="49">
        <f>P1005+Q1005+R1005</f>
        <v>5776.73</v>
      </c>
      <c r="P1005" s="48">
        <v>0</v>
      </c>
      <c r="Q1005" s="48">
        <v>5765.1765399999995</v>
      </c>
      <c r="R1005" s="48">
        <v>11.553459999999999</v>
      </c>
      <c r="S1005" s="49">
        <v>1917.2090000000001</v>
      </c>
      <c r="T1005" s="48"/>
      <c r="U1005" s="48">
        <v>1913.3745799999999</v>
      </c>
      <c r="V1005" s="48">
        <v>3.8344200000000002</v>
      </c>
      <c r="W1005" s="49">
        <v>5253.0290799999993</v>
      </c>
      <c r="X1005" s="48"/>
      <c r="Y1005" s="48">
        <v>5242.5230199999996</v>
      </c>
      <c r="Z1005" s="48">
        <v>10.50606</v>
      </c>
      <c r="AA1005" s="29">
        <f t="shared" si="270"/>
        <v>3335.82008</v>
      </c>
      <c r="AB1005" s="48">
        <f t="shared" si="271"/>
        <v>0</v>
      </c>
      <c r="AC1005" s="49">
        <f t="shared" si="271"/>
        <v>3329.1484399999999</v>
      </c>
      <c r="AD1005" s="50">
        <f t="shared" si="271"/>
        <v>6.67164</v>
      </c>
      <c r="AE1005" s="49">
        <f t="shared" si="272"/>
        <v>0</v>
      </c>
      <c r="AF1005" s="48"/>
      <c r="AG1005" s="49"/>
      <c r="AH1005" s="50"/>
      <c r="AI1005" s="49"/>
      <c r="AJ1005" s="49"/>
      <c r="AM1005" s="35"/>
      <c r="AN1005" s="35"/>
      <c r="AO1005" s="12"/>
      <c r="AQ1005" s="9"/>
    </row>
    <row r="1006" spans="1:43" ht="19.899999999999999" customHeight="1" x14ac:dyDescent="0.2">
      <c r="A1006" s="40"/>
      <c r="B1006" s="98" t="s">
        <v>43</v>
      </c>
      <c r="C1006" s="48">
        <v>0</v>
      </c>
      <c r="D1006" s="48"/>
      <c r="E1006" s="48">
        <v>0</v>
      </c>
      <c r="F1006" s="48">
        <v>0</v>
      </c>
      <c r="G1006" s="49">
        <f t="shared" si="273"/>
        <v>0</v>
      </c>
      <c r="H1006" s="48"/>
      <c r="I1006" s="48">
        <f>F1006-E1006</f>
        <v>0</v>
      </c>
      <c r="J1006" s="48"/>
      <c r="K1006" s="49"/>
      <c r="L1006" s="48"/>
      <c r="M1006" s="48"/>
      <c r="N1006" s="48"/>
      <c r="O1006" s="49">
        <f>P1006+Q1006+R1006</f>
        <v>0</v>
      </c>
      <c r="P1006" s="48">
        <v>0</v>
      </c>
      <c r="Q1006" s="48">
        <v>0</v>
      </c>
      <c r="R1006" s="48">
        <v>0</v>
      </c>
      <c r="S1006" s="49">
        <v>0</v>
      </c>
      <c r="T1006" s="48"/>
      <c r="U1006" s="48"/>
      <c r="V1006" s="48"/>
      <c r="W1006" s="49">
        <v>0</v>
      </c>
      <c r="X1006" s="48"/>
      <c r="Y1006" s="48"/>
      <c r="Z1006" s="48"/>
      <c r="AA1006" s="29">
        <f t="shared" si="270"/>
        <v>0</v>
      </c>
      <c r="AB1006" s="48">
        <f t="shared" si="271"/>
        <v>0</v>
      </c>
      <c r="AC1006" s="49">
        <f t="shared" si="271"/>
        <v>0</v>
      </c>
      <c r="AD1006" s="50">
        <f t="shared" si="271"/>
        <v>0</v>
      </c>
      <c r="AE1006" s="49">
        <f t="shared" si="272"/>
        <v>0</v>
      </c>
      <c r="AF1006" s="48"/>
      <c r="AG1006" s="49"/>
      <c r="AH1006" s="50"/>
      <c r="AI1006" s="49"/>
      <c r="AJ1006" s="49"/>
      <c r="AM1006" s="35"/>
      <c r="AN1006" s="35"/>
      <c r="AO1006" s="12"/>
      <c r="AQ1006" s="9"/>
    </row>
    <row r="1007" spans="1:43" ht="19.899999999999999" customHeight="1" x14ac:dyDescent="0.2">
      <c r="A1007" s="40"/>
      <c r="B1007" s="98" t="s">
        <v>44</v>
      </c>
      <c r="C1007" s="48">
        <v>445.93697999999995</v>
      </c>
      <c r="D1007" s="48"/>
      <c r="E1007" s="48">
        <v>0</v>
      </c>
      <c r="F1007" s="48">
        <v>0</v>
      </c>
      <c r="G1007" s="49">
        <f t="shared" si="273"/>
        <v>0</v>
      </c>
      <c r="H1007" s="48"/>
      <c r="I1007" s="48">
        <f>F1007-E1007</f>
        <v>0</v>
      </c>
      <c r="J1007" s="48"/>
      <c r="K1007" s="49"/>
      <c r="L1007" s="48"/>
      <c r="M1007" s="48"/>
      <c r="N1007" s="48"/>
      <c r="O1007" s="49">
        <f>P1007+Q1007+R1007</f>
        <v>446.01599999999985</v>
      </c>
      <c r="P1007" s="48">
        <v>0</v>
      </c>
      <c r="Q1007" s="48">
        <v>445.12345999999985</v>
      </c>
      <c r="R1007" s="48">
        <v>0.89254000000000189</v>
      </c>
      <c r="S1007" s="49">
        <f>T1007+U1007+V1007</f>
        <v>0</v>
      </c>
      <c r="T1007" s="48">
        <f>T1003-SUM(T1004:T1006)</f>
        <v>0</v>
      </c>
      <c r="U1007" s="48">
        <f>U1003-SUM(U1004:U1006)</f>
        <v>0</v>
      </c>
      <c r="V1007" s="48">
        <f>V1003-SUM(V1004:V1006)</f>
        <v>0</v>
      </c>
      <c r="W1007" s="49">
        <f>X1007+Y1007+Z1007</f>
        <v>0</v>
      </c>
      <c r="X1007" s="48">
        <f>X1003-SUM(X1004:X1006)</f>
        <v>0</v>
      </c>
      <c r="Y1007" s="48">
        <f>Y1003-SUM(Y1004:Y1006)</f>
        <v>0</v>
      </c>
      <c r="Z1007" s="48">
        <f>Z1003-SUM(Z1004:Z1006)</f>
        <v>0</v>
      </c>
      <c r="AA1007" s="29">
        <f t="shared" si="270"/>
        <v>0</v>
      </c>
      <c r="AB1007" s="48">
        <f t="shared" si="271"/>
        <v>0</v>
      </c>
      <c r="AC1007" s="49">
        <f t="shared" si="271"/>
        <v>0</v>
      </c>
      <c r="AD1007" s="50">
        <f t="shared" si="271"/>
        <v>0</v>
      </c>
      <c r="AE1007" s="49">
        <f t="shared" si="272"/>
        <v>0</v>
      </c>
      <c r="AF1007" s="48"/>
      <c r="AG1007" s="49"/>
      <c r="AH1007" s="50"/>
      <c r="AI1007" s="49"/>
      <c r="AJ1007" s="49"/>
      <c r="AM1007" s="35"/>
      <c r="AN1007" s="35"/>
      <c r="AO1007" s="12"/>
      <c r="AQ1007" s="9"/>
    </row>
    <row r="1008" spans="1:43" ht="102.75" customHeight="1" x14ac:dyDescent="0.2">
      <c r="A1008" s="40">
        <v>183</v>
      </c>
      <c r="B1008" s="123" t="s">
        <v>276</v>
      </c>
      <c r="C1008" s="42">
        <v>6222.6669799999991</v>
      </c>
      <c r="D1008" s="42">
        <f>SUM(D1009:D1012)</f>
        <v>0</v>
      </c>
      <c r="E1008" s="42">
        <v>0</v>
      </c>
      <c r="F1008" s="42">
        <v>0</v>
      </c>
      <c r="G1008" s="46">
        <f t="shared" si="273"/>
        <v>0</v>
      </c>
      <c r="H1008" s="54"/>
      <c r="I1008" s="54"/>
      <c r="J1008" s="54"/>
      <c r="K1008" s="46">
        <f>L1008+M1008+N1008</f>
        <v>0</v>
      </c>
      <c r="L1008" s="54"/>
      <c r="M1008" s="54"/>
      <c r="N1008" s="54"/>
      <c r="O1008" s="46">
        <f t="shared" si="269"/>
        <v>6222.723</v>
      </c>
      <c r="P1008" s="54">
        <v>0</v>
      </c>
      <c r="Q1008" s="48">
        <v>6216.5</v>
      </c>
      <c r="R1008" s="54">
        <v>6.2230000000000008</v>
      </c>
      <c r="S1008" s="49">
        <f>T1008+U1008+V1008</f>
        <v>290.04399999999998</v>
      </c>
      <c r="T1008" s="48">
        <v>0</v>
      </c>
      <c r="U1008" s="48">
        <v>289.75396000000001</v>
      </c>
      <c r="V1008" s="48">
        <v>0.29004000000000002</v>
      </c>
      <c r="W1008" s="46">
        <f>X1008+Y1008+Z1008</f>
        <v>5699.8498600000003</v>
      </c>
      <c r="X1008" s="54">
        <v>0</v>
      </c>
      <c r="Y1008" s="54">
        <v>5694.1500100000003</v>
      </c>
      <c r="Z1008" s="54">
        <v>5.6998499999999996</v>
      </c>
      <c r="AA1008" s="29">
        <f t="shared" si="270"/>
        <v>5409.8058600000004</v>
      </c>
      <c r="AB1008" s="48">
        <f t="shared" si="271"/>
        <v>0</v>
      </c>
      <c r="AC1008" s="49">
        <f t="shared" si="271"/>
        <v>5404.3960500000003</v>
      </c>
      <c r="AD1008" s="50">
        <f t="shared" si="271"/>
        <v>5.4098099999999993</v>
      </c>
      <c r="AE1008" s="46">
        <f t="shared" si="272"/>
        <v>0</v>
      </c>
      <c r="AF1008" s="54"/>
      <c r="AG1008" s="46"/>
      <c r="AH1008" s="55"/>
      <c r="AI1008" s="46"/>
      <c r="AJ1008" s="46"/>
      <c r="AM1008" s="35"/>
      <c r="AN1008" s="35"/>
      <c r="AO1008" s="12"/>
      <c r="AQ1008" s="9"/>
    </row>
    <row r="1009" spans="1:43" ht="19.899999999999999" customHeight="1" x14ac:dyDescent="0.2">
      <c r="A1009" s="40"/>
      <c r="B1009" s="98" t="s">
        <v>41</v>
      </c>
      <c r="C1009" s="48">
        <v>0</v>
      </c>
      <c r="D1009" s="48">
        <f>C1009</f>
        <v>0</v>
      </c>
      <c r="E1009" s="48">
        <v>0</v>
      </c>
      <c r="F1009" s="48">
        <v>0</v>
      </c>
      <c r="G1009" s="49">
        <f t="shared" si="273"/>
        <v>0</v>
      </c>
      <c r="H1009" s="48"/>
      <c r="I1009" s="48">
        <f>F1009-E1009</f>
        <v>0</v>
      </c>
      <c r="J1009" s="48"/>
      <c r="K1009" s="49"/>
      <c r="L1009" s="48"/>
      <c r="M1009" s="48"/>
      <c r="N1009" s="48"/>
      <c r="O1009" s="49">
        <f t="shared" si="269"/>
        <v>0</v>
      </c>
      <c r="P1009" s="48">
        <v>0</v>
      </c>
      <c r="Q1009" s="48">
        <v>0</v>
      </c>
      <c r="R1009" s="48">
        <v>0</v>
      </c>
      <c r="S1009" s="49">
        <v>0</v>
      </c>
      <c r="T1009" s="48"/>
      <c r="U1009" s="48"/>
      <c r="V1009" s="48"/>
      <c r="W1009" s="49">
        <v>0</v>
      </c>
      <c r="X1009" s="48"/>
      <c r="Y1009" s="48"/>
      <c r="Z1009" s="48"/>
      <c r="AA1009" s="29">
        <f t="shared" si="270"/>
        <v>0</v>
      </c>
      <c r="AB1009" s="48">
        <f t="shared" si="271"/>
        <v>0</v>
      </c>
      <c r="AC1009" s="49">
        <f t="shared" si="271"/>
        <v>0</v>
      </c>
      <c r="AD1009" s="50">
        <f t="shared" si="271"/>
        <v>0</v>
      </c>
      <c r="AE1009" s="49">
        <f t="shared" si="272"/>
        <v>0</v>
      </c>
      <c r="AF1009" s="48"/>
      <c r="AG1009" s="49"/>
      <c r="AH1009" s="50"/>
      <c r="AI1009" s="49"/>
      <c r="AJ1009" s="49"/>
      <c r="AM1009" s="35"/>
      <c r="AN1009" s="35"/>
      <c r="AO1009" s="12"/>
      <c r="AQ1009" s="9"/>
    </row>
    <row r="1010" spans="1:43" ht="19.899999999999999" customHeight="1" x14ac:dyDescent="0.2">
      <c r="A1010" s="40"/>
      <c r="B1010" s="98" t="s">
        <v>42</v>
      </c>
      <c r="C1010" s="48">
        <v>5776.73</v>
      </c>
      <c r="D1010" s="48"/>
      <c r="E1010" s="48">
        <v>0</v>
      </c>
      <c r="F1010" s="48">
        <v>0</v>
      </c>
      <c r="G1010" s="49">
        <f t="shared" si="273"/>
        <v>0</v>
      </c>
      <c r="H1010" s="48"/>
      <c r="I1010" s="48">
        <f>F1010-E1010</f>
        <v>0</v>
      </c>
      <c r="J1010" s="48"/>
      <c r="K1010" s="49"/>
      <c r="L1010" s="48"/>
      <c r="M1010" s="48"/>
      <c r="N1010" s="48"/>
      <c r="O1010" s="49">
        <f t="shared" si="269"/>
        <v>5776.73</v>
      </c>
      <c r="P1010" s="48">
        <v>0</v>
      </c>
      <c r="Q1010" s="48">
        <v>5770.95327</v>
      </c>
      <c r="R1010" s="48">
        <v>5.7767299999999997</v>
      </c>
      <c r="S1010" s="49">
        <v>290.04399999999998</v>
      </c>
      <c r="T1010" s="48"/>
      <c r="U1010" s="48">
        <v>289.75396000000001</v>
      </c>
      <c r="V1010" s="48">
        <v>0.29004000000000002</v>
      </c>
      <c r="W1010" s="49">
        <v>5699.8498600000003</v>
      </c>
      <c r="X1010" s="48"/>
      <c r="Y1010" s="48">
        <v>5694.1500100000003</v>
      </c>
      <c r="Z1010" s="48">
        <v>5.6998499999999996</v>
      </c>
      <c r="AA1010" s="29">
        <f t="shared" si="270"/>
        <v>5409.8058600000004</v>
      </c>
      <c r="AB1010" s="48">
        <f t="shared" si="271"/>
        <v>0</v>
      </c>
      <c r="AC1010" s="49">
        <f t="shared" si="271"/>
        <v>5404.3960500000003</v>
      </c>
      <c r="AD1010" s="50">
        <f t="shared" si="271"/>
        <v>5.4098099999999993</v>
      </c>
      <c r="AE1010" s="49">
        <f t="shared" si="272"/>
        <v>0</v>
      </c>
      <c r="AF1010" s="48"/>
      <c r="AG1010" s="49"/>
      <c r="AH1010" s="50"/>
      <c r="AI1010" s="49"/>
      <c r="AJ1010" s="49"/>
      <c r="AM1010" s="35"/>
      <c r="AN1010" s="35"/>
      <c r="AO1010" s="12"/>
      <c r="AQ1010" s="9"/>
    </row>
    <row r="1011" spans="1:43" ht="19.899999999999999" customHeight="1" x14ac:dyDescent="0.2">
      <c r="A1011" s="40"/>
      <c r="B1011" s="98" t="s">
        <v>43</v>
      </c>
      <c r="C1011" s="48">
        <v>0</v>
      </c>
      <c r="D1011" s="48"/>
      <c r="E1011" s="48">
        <v>0</v>
      </c>
      <c r="F1011" s="48">
        <v>0</v>
      </c>
      <c r="G1011" s="49">
        <f t="shared" si="273"/>
        <v>0</v>
      </c>
      <c r="H1011" s="48"/>
      <c r="I1011" s="48">
        <f>F1011-E1011</f>
        <v>0</v>
      </c>
      <c r="J1011" s="48"/>
      <c r="K1011" s="49"/>
      <c r="L1011" s="48"/>
      <c r="M1011" s="48"/>
      <c r="N1011" s="48"/>
      <c r="O1011" s="49">
        <f t="shared" si="269"/>
        <v>0</v>
      </c>
      <c r="P1011" s="48">
        <v>0</v>
      </c>
      <c r="Q1011" s="48">
        <v>0</v>
      </c>
      <c r="R1011" s="48">
        <v>0</v>
      </c>
      <c r="S1011" s="49">
        <v>0</v>
      </c>
      <c r="T1011" s="48"/>
      <c r="U1011" s="48"/>
      <c r="V1011" s="48"/>
      <c r="W1011" s="49">
        <v>0</v>
      </c>
      <c r="X1011" s="48"/>
      <c r="Y1011" s="48"/>
      <c r="Z1011" s="48"/>
      <c r="AA1011" s="29">
        <f t="shared" si="270"/>
        <v>0</v>
      </c>
      <c r="AB1011" s="48">
        <f t="shared" si="271"/>
        <v>0</v>
      </c>
      <c r="AC1011" s="49">
        <f t="shared" si="271"/>
        <v>0</v>
      </c>
      <c r="AD1011" s="50">
        <f t="shared" si="271"/>
        <v>0</v>
      </c>
      <c r="AE1011" s="49">
        <f t="shared" si="272"/>
        <v>0</v>
      </c>
      <c r="AF1011" s="48"/>
      <c r="AG1011" s="49"/>
      <c r="AH1011" s="50"/>
      <c r="AI1011" s="49"/>
      <c r="AJ1011" s="49"/>
      <c r="AM1011" s="35"/>
      <c r="AN1011" s="35"/>
      <c r="AO1011" s="12"/>
      <c r="AQ1011" s="9"/>
    </row>
    <row r="1012" spans="1:43" ht="19.899999999999999" customHeight="1" x14ac:dyDescent="0.2">
      <c r="A1012" s="40"/>
      <c r="B1012" s="98" t="s">
        <v>44</v>
      </c>
      <c r="C1012" s="48">
        <v>445.93698000000006</v>
      </c>
      <c r="D1012" s="48"/>
      <c r="E1012" s="48">
        <v>0</v>
      </c>
      <c r="F1012" s="48">
        <v>0</v>
      </c>
      <c r="G1012" s="49">
        <f t="shared" si="273"/>
        <v>0</v>
      </c>
      <c r="H1012" s="48"/>
      <c r="I1012" s="48">
        <f>F1012-E1012</f>
        <v>0</v>
      </c>
      <c r="J1012" s="48"/>
      <c r="K1012" s="49"/>
      <c r="L1012" s="48"/>
      <c r="M1012" s="48"/>
      <c r="N1012" s="48"/>
      <c r="O1012" s="49">
        <f t="shared" si="269"/>
        <v>445.99299999999994</v>
      </c>
      <c r="P1012" s="48">
        <v>0</v>
      </c>
      <c r="Q1012" s="48">
        <v>445.54672999999991</v>
      </c>
      <c r="R1012" s="48">
        <v>0.4462700000000015</v>
      </c>
      <c r="S1012" s="49">
        <f>T1012+U1012+V1012</f>
        <v>0</v>
      </c>
      <c r="T1012" s="48">
        <f>T1008-SUM(T1009:T1011)</f>
        <v>0</v>
      </c>
      <c r="U1012" s="48">
        <f>U1008-SUM(U1009:U1011)</f>
        <v>0</v>
      </c>
      <c r="V1012" s="48">
        <f>V1008-SUM(V1009:V1011)</f>
        <v>0</v>
      </c>
      <c r="W1012" s="49">
        <f>X1012+Y1012+Z1012</f>
        <v>0</v>
      </c>
      <c r="X1012" s="48">
        <f>X1008-SUM(X1009:X1011)</f>
        <v>0</v>
      </c>
      <c r="Y1012" s="48">
        <f>Y1008-SUM(Y1009:Y1011)</f>
        <v>0</v>
      </c>
      <c r="Z1012" s="48">
        <f>Z1008-SUM(Z1009:Z1011)</f>
        <v>0</v>
      </c>
      <c r="AA1012" s="29">
        <f t="shared" si="270"/>
        <v>0</v>
      </c>
      <c r="AB1012" s="48">
        <f t="shared" si="271"/>
        <v>0</v>
      </c>
      <c r="AC1012" s="49">
        <f t="shared" si="271"/>
        <v>0</v>
      </c>
      <c r="AD1012" s="50">
        <f t="shared" si="271"/>
        <v>0</v>
      </c>
      <c r="AE1012" s="49">
        <f t="shared" si="272"/>
        <v>0</v>
      </c>
      <c r="AF1012" s="48"/>
      <c r="AG1012" s="49"/>
      <c r="AH1012" s="50"/>
      <c r="AI1012" s="49"/>
      <c r="AJ1012" s="49"/>
      <c r="AM1012" s="35"/>
      <c r="AN1012" s="35"/>
      <c r="AO1012" s="12"/>
      <c r="AQ1012" s="9"/>
    </row>
    <row r="1013" spans="1:43" ht="85.9" customHeight="1" x14ac:dyDescent="0.2">
      <c r="A1013" s="40">
        <v>184</v>
      </c>
      <c r="B1013" s="123" t="s">
        <v>277</v>
      </c>
      <c r="C1013" s="42">
        <v>6222.6669799999991</v>
      </c>
      <c r="D1013" s="42">
        <f>SUM(D1014:D1017)</f>
        <v>0</v>
      </c>
      <c r="E1013" s="42">
        <v>0</v>
      </c>
      <c r="F1013" s="42">
        <v>0</v>
      </c>
      <c r="G1013" s="46">
        <f t="shared" si="273"/>
        <v>0</v>
      </c>
      <c r="H1013" s="54"/>
      <c r="I1013" s="54"/>
      <c r="J1013" s="54"/>
      <c r="K1013" s="46">
        <f>L1013+M1013+N1013</f>
        <v>0</v>
      </c>
      <c r="L1013" s="54"/>
      <c r="M1013" s="54"/>
      <c r="N1013" s="54"/>
      <c r="O1013" s="46">
        <f t="shared" si="269"/>
        <v>6222.7370000000001</v>
      </c>
      <c r="P1013" s="54">
        <v>0</v>
      </c>
      <c r="Q1013" s="48">
        <v>6185.4</v>
      </c>
      <c r="R1013" s="54">
        <v>37.336999999999996</v>
      </c>
      <c r="S1013" s="49">
        <f>T1013+U1013+V1013</f>
        <v>0</v>
      </c>
      <c r="T1013" s="48">
        <v>0</v>
      </c>
      <c r="U1013" s="48">
        <v>0</v>
      </c>
      <c r="V1013" s="48">
        <v>0</v>
      </c>
      <c r="W1013" s="46">
        <f>X1013+Y1013+Z1013</f>
        <v>290.04399999999998</v>
      </c>
      <c r="X1013" s="54">
        <v>0</v>
      </c>
      <c r="Y1013" s="54">
        <v>288.30374</v>
      </c>
      <c r="Z1013" s="54">
        <v>1.7402599999999999</v>
      </c>
      <c r="AA1013" s="29">
        <f t="shared" si="270"/>
        <v>290.04399999999998</v>
      </c>
      <c r="AB1013" s="48">
        <f t="shared" si="271"/>
        <v>0</v>
      </c>
      <c r="AC1013" s="49">
        <f t="shared" si="271"/>
        <v>288.30374</v>
      </c>
      <c r="AD1013" s="50">
        <f t="shared" si="271"/>
        <v>1.7402599999999999</v>
      </c>
      <c r="AE1013" s="46">
        <f t="shared" si="272"/>
        <v>0</v>
      </c>
      <c r="AF1013" s="54"/>
      <c r="AG1013" s="46"/>
      <c r="AH1013" s="55"/>
      <c r="AI1013" s="46"/>
      <c r="AJ1013" s="46"/>
      <c r="AM1013" s="35"/>
      <c r="AN1013" s="35"/>
      <c r="AO1013" s="12"/>
      <c r="AQ1013" s="9"/>
    </row>
    <row r="1014" spans="1:43" ht="19.899999999999999" customHeight="1" x14ac:dyDescent="0.2">
      <c r="A1014" s="40"/>
      <c r="B1014" s="98" t="s">
        <v>41</v>
      </c>
      <c r="C1014" s="48">
        <v>0</v>
      </c>
      <c r="D1014" s="48">
        <f>C1014</f>
        <v>0</v>
      </c>
      <c r="E1014" s="48">
        <v>0</v>
      </c>
      <c r="F1014" s="48">
        <v>0</v>
      </c>
      <c r="G1014" s="49">
        <f t="shared" si="273"/>
        <v>0</v>
      </c>
      <c r="H1014" s="48"/>
      <c r="I1014" s="48">
        <f>F1014-E1014</f>
        <v>0</v>
      </c>
      <c r="J1014" s="48"/>
      <c r="K1014" s="49"/>
      <c r="L1014" s="48"/>
      <c r="M1014" s="48"/>
      <c r="N1014" s="48"/>
      <c r="O1014" s="49">
        <f>P1014+Q1014+R1014</f>
        <v>0</v>
      </c>
      <c r="P1014" s="48">
        <v>0</v>
      </c>
      <c r="Q1014" s="48">
        <v>0</v>
      </c>
      <c r="R1014" s="48">
        <v>0</v>
      </c>
      <c r="S1014" s="49">
        <v>0</v>
      </c>
      <c r="T1014" s="48"/>
      <c r="U1014" s="48"/>
      <c r="V1014" s="48"/>
      <c r="W1014" s="49">
        <v>0</v>
      </c>
      <c r="X1014" s="48"/>
      <c r="Y1014" s="48"/>
      <c r="Z1014" s="48"/>
      <c r="AA1014" s="29">
        <f t="shared" si="270"/>
        <v>0</v>
      </c>
      <c r="AB1014" s="48">
        <f t="shared" si="271"/>
        <v>0</v>
      </c>
      <c r="AC1014" s="49">
        <f t="shared" si="271"/>
        <v>0</v>
      </c>
      <c r="AD1014" s="50">
        <f t="shared" si="271"/>
        <v>0</v>
      </c>
      <c r="AE1014" s="49">
        <f t="shared" si="272"/>
        <v>0</v>
      </c>
      <c r="AF1014" s="48"/>
      <c r="AG1014" s="49"/>
      <c r="AH1014" s="50"/>
      <c r="AI1014" s="49"/>
      <c r="AJ1014" s="49"/>
      <c r="AM1014" s="35"/>
      <c r="AN1014" s="35"/>
      <c r="AO1014" s="12"/>
      <c r="AQ1014" s="9"/>
    </row>
    <row r="1015" spans="1:43" ht="19.899999999999999" customHeight="1" x14ac:dyDescent="0.2">
      <c r="A1015" s="40"/>
      <c r="B1015" s="98" t="s">
        <v>42</v>
      </c>
      <c r="C1015" s="48">
        <v>5776.73</v>
      </c>
      <c r="D1015" s="48"/>
      <c r="E1015" s="48">
        <v>0</v>
      </c>
      <c r="F1015" s="48">
        <v>0</v>
      </c>
      <c r="G1015" s="49">
        <f t="shared" si="273"/>
        <v>0</v>
      </c>
      <c r="H1015" s="48"/>
      <c r="I1015" s="48">
        <f>F1015-E1015</f>
        <v>0</v>
      </c>
      <c r="J1015" s="48"/>
      <c r="K1015" s="49"/>
      <c r="L1015" s="48"/>
      <c r="M1015" s="48"/>
      <c r="N1015" s="48"/>
      <c r="O1015" s="49">
        <f>P1015+Q1015+R1015</f>
        <v>5776.73</v>
      </c>
      <c r="P1015" s="48">
        <v>0</v>
      </c>
      <c r="Q1015" s="48">
        <v>5742.0696199999993</v>
      </c>
      <c r="R1015" s="48">
        <v>34.660379999999996</v>
      </c>
      <c r="S1015" s="49">
        <v>0</v>
      </c>
      <c r="T1015" s="48"/>
      <c r="U1015" s="48"/>
      <c r="V1015" s="48"/>
      <c r="W1015" s="49">
        <v>290.04399999999998</v>
      </c>
      <c r="X1015" s="48"/>
      <c r="Y1015" s="48">
        <v>288.30374</v>
      </c>
      <c r="Z1015" s="48">
        <v>1.7402599999999999</v>
      </c>
      <c r="AA1015" s="29">
        <f t="shared" si="270"/>
        <v>290.04399999999998</v>
      </c>
      <c r="AB1015" s="48">
        <f t="shared" si="271"/>
        <v>0</v>
      </c>
      <c r="AC1015" s="49">
        <f t="shared" si="271"/>
        <v>288.30374</v>
      </c>
      <c r="AD1015" s="50">
        <f t="shared" si="271"/>
        <v>1.7402599999999999</v>
      </c>
      <c r="AE1015" s="49">
        <f t="shared" si="272"/>
        <v>0</v>
      </c>
      <c r="AF1015" s="48"/>
      <c r="AG1015" s="49"/>
      <c r="AH1015" s="50"/>
      <c r="AI1015" s="49"/>
      <c r="AJ1015" s="49"/>
      <c r="AM1015" s="35"/>
      <c r="AN1015" s="35"/>
      <c r="AO1015" s="12"/>
      <c r="AQ1015" s="9"/>
    </row>
    <row r="1016" spans="1:43" ht="19.899999999999999" customHeight="1" x14ac:dyDescent="0.2">
      <c r="A1016" s="40"/>
      <c r="B1016" s="98" t="s">
        <v>43</v>
      </c>
      <c r="C1016" s="48">
        <v>0</v>
      </c>
      <c r="D1016" s="48"/>
      <c r="E1016" s="48">
        <v>0</v>
      </c>
      <c r="F1016" s="48">
        <v>0</v>
      </c>
      <c r="G1016" s="49">
        <f t="shared" si="273"/>
        <v>0</v>
      </c>
      <c r="H1016" s="48"/>
      <c r="I1016" s="48">
        <f>F1016-E1016</f>
        <v>0</v>
      </c>
      <c r="J1016" s="48"/>
      <c r="K1016" s="49"/>
      <c r="L1016" s="48"/>
      <c r="M1016" s="48"/>
      <c r="N1016" s="48"/>
      <c r="O1016" s="49">
        <f>P1016+Q1016+R1016</f>
        <v>0</v>
      </c>
      <c r="P1016" s="48">
        <v>0</v>
      </c>
      <c r="Q1016" s="48">
        <v>0</v>
      </c>
      <c r="R1016" s="48">
        <v>0</v>
      </c>
      <c r="S1016" s="49">
        <v>0</v>
      </c>
      <c r="T1016" s="48"/>
      <c r="U1016" s="48"/>
      <c r="V1016" s="48"/>
      <c r="W1016" s="49">
        <v>0</v>
      </c>
      <c r="X1016" s="48"/>
      <c r="Y1016" s="48"/>
      <c r="Z1016" s="48"/>
      <c r="AA1016" s="29">
        <f t="shared" si="270"/>
        <v>0</v>
      </c>
      <c r="AB1016" s="48">
        <f t="shared" si="271"/>
        <v>0</v>
      </c>
      <c r="AC1016" s="49">
        <f t="shared" si="271"/>
        <v>0</v>
      </c>
      <c r="AD1016" s="50">
        <f t="shared" si="271"/>
        <v>0</v>
      </c>
      <c r="AE1016" s="49">
        <f t="shared" si="272"/>
        <v>0</v>
      </c>
      <c r="AF1016" s="48"/>
      <c r="AG1016" s="49"/>
      <c r="AH1016" s="50"/>
      <c r="AI1016" s="49"/>
      <c r="AJ1016" s="49"/>
      <c r="AM1016" s="35"/>
      <c r="AN1016" s="35"/>
      <c r="AO1016" s="12"/>
      <c r="AQ1016" s="9"/>
    </row>
    <row r="1017" spans="1:43" ht="19.899999999999999" customHeight="1" x14ac:dyDescent="0.2">
      <c r="A1017" s="40"/>
      <c r="B1017" s="98" t="s">
        <v>44</v>
      </c>
      <c r="C1017" s="48">
        <v>445.93697999999995</v>
      </c>
      <c r="D1017" s="48"/>
      <c r="E1017" s="48">
        <v>0</v>
      </c>
      <c r="F1017" s="48">
        <v>0</v>
      </c>
      <c r="G1017" s="49">
        <f t="shared" si="273"/>
        <v>0</v>
      </c>
      <c r="H1017" s="48"/>
      <c r="I1017" s="48">
        <f>F1017-E1017</f>
        <v>0</v>
      </c>
      <c r="J1017" s="48"/>
      <c r="K1017" s="49"/>
      <c r="L1017" s="48"/>
      <c r="M1017" s="48"/>
      <c r="N1017" s="48"/>
      <c r="O1017" s="49">
        <f>P1017+Q1017+R1017</f>
        <v>446.00699999999864</v>
      </c>
      <c r="P1017" s="48">
        <v>0</v>
      </c>
      <c r="Q1017" s="48">
        <v>443.33037999999863</v>
      </c>
      <c r="R1017" s="48">
        <v>2.6766200000000082</v>
      </c>
      <c r="S1017" s="49">
        <f>T1017+U1017+V1017</f>
        <v>0</v>
      </c>
      <c r="T1017" s="48">
        <f>T1013-SUM(T1014:T1016)</f>
        <v>0</v>
      </c>
      <c r="U1017" s="48">
        <f>U1013-SUM(U1014:U1016)</f>
        <v>0</v>
      </c>
      <c r="V1017" s="48">
        <f>V1013-SUM(V1014:V1016)</f>
        <v>0</v>
      </c>
      <c r="W1017" s="49">
        <f>X1017+Y1017+Z1017</f>
        <v>0</v>
      </c>
      <c r="X1017" s="48">
        <f>X1013-SUM(X1014:X1016)</f>
        <v>0</v>
      </c>
      <c r="Y1017" s="48">
        <f>Y1013-SUM(Y1014:Y1016)</f>
        <v>0</v>
      </c>
      <c r="Z1017" s="48">
        <f>Z1013-SUM(Z1014:Z1016)</f>
        <v>0</v>
      </c>
      <c r="AA1017" s="29">
        <f t="shared" si="270"/>
        <v>0</v>
      </c>
      <c r="AB1017" s="48">
        <f t="shared" si="271"/>
        <v>0</v>
      </c>
      <c r="AC1017" s="49">
        <f t="shared" si="271"/>
        <v>0</v>
      </c>
      <c r="AD1017" s="50">
        <f t="shared" si="271"/>
        <v>0</v>
      </c>
      <c r="AE1017" s="49">
        <f t="shared" si="272"/>
        <v>0</v>
      </c>
      <c r="AF1017" s="48"/>
      <c r="AG1017" s="49"/>
      <c r="AH1017" s="50"/>
      <c r="AI1017" s="49"/>
      <c r="AJ1017" s="49"/>
      <c r="AM1017" s="35"/>
      <c r="AN1017" s="35"/>
      <c r="AO1017" s="12"/>
      <c r="AQ1017" s="9"/>
    </row>
    <row r="1018" spans="1:43" ht="85.9" customHeight="1" x14ac:dyDescent="0.2">
      <c r="A1018" s="40">
        <v>185</v>
      </c>
      <c r="B1018" s="123" t="s">
        <v>278</v>
      </c>
      <c r="C1018" s="42">
        <v>6222.6669799999991</v>
      </c>
      <c r="D1018" s="42">
        <f>SUM(D1019:D1022)</f>
        <v>0</v>
      </c>
      <c r="E1018" s="42">
        <v>0</v>
      </c>
      <c r="F1018" s="42">
        <v>0</v>
      </c>
      <c r="G1018" s="46">
        <f t="shared" si="273"/>
        <v>0</v>
      </c>
      <c r="H1018" s="54"/>
      <c r="I1018" s="54"/>
      <c r="J1018" s="54"/>
      <c r="K1018" s="46">
        <f>L1018+M1018+N1018</f>
        <v>0</v>
      </c>
      <c r="L1018" s="54"/>
      <c r="M1018" s="54"/>
      <c r="N1018" s="54"/>
      <c r="O1018" s="46">
        <f t="shared" si="269"/>
        <v>6222.723</v>
      </c>
      <c r="P1018" s="54">
        <v>0</v>
      </c>
      <c r="Q1018" s="48">
        <v>6216.5</v>
      </c>
      <c r="R1018" s="54">
        <v>6.2230000000000008</v>
      </c>
      <c r="S1018" s="49">
        <f>T1018+U1018+V1018</f>
        <v>1881.4580000000001</v>
      </c>
      <c r="T1018" s="48">
        <v>0</v>
      </c>
      <c r="U1018" s="48">
        <v>1879.57654</v>
      </c>
      <c r="V1018" s="48">
        <v>1.8814599999999999</v>
      </c>
      <c r="W1018" s="46">
        <f>X1018+Y1018+Z1018</f>
        <v>1881.4580000000001</v>
      </c>
      <c r="X1018" s="54">
        <v>0</v>
      </c>
      <c r="Y1018" s="54">
        <v>1879.57654</v>
      </c>
      <c r="Z1018" s="54">
        <v>1.8814599999999999</v>
      </c>
      <c r="AA1018" s="29">
        <f t="shared" si="270"/>
        <v>0</v>
      </c>
      <c r="AB1018" s="48">
        <f t="shared" si="271"/>
        <v>0</v>
      </c>
      <c r="AC1018" s="49">
        <f t="shared" si="271"/>
        <v>0</v>
      </c>
      <c r="AD1018" s="50">
        <f t="shared" si="271"/>
        <v>0</v>
      </c>
      <c r="AE1018" s="46">
        <f t="shared" si="272"/>
        <v>0</v>
      </c>
      <c r="AF1018" s="54"/>
      <c r="AG1018" s="46"/>
      <c r="AH1018" s="55"/>
      <c r="AI1018" s="46"/>
      <c r="AJ1018" s="46"/>
      <c r="AM1018" s="35"/>
      <c r="AN1018" s="35"/>
      <c r="AO1018" s="12"/>
      <c r="AQ1018" s="9"/>
    </row>
    <row r="1019" spans="1:43" ht="19.899999999999999" customHeight="1" x14ac:dyDescent="0.2">
      <c r="A1019" s="40"/>
      <c r="B1019" s="98" t="s">
        <v>41</v>
      </c>
      <c r="C1019" s="48">
        <v>0</v>
      </c>
      <c r="D1019" s="48">
        <f>C1019</f>
        <v>0</v>
      </c>
      <c r="E1019" s="48">
        <v>0</v>
      </c>
      <c r="F1019" s="48">
        <v>0</v>
      </c>
      <c r="G1019" s="49">
        <f t="shared" si="273"/>
        <v>0</v>
      </c>
      <c r="H1019" s="48"/>
      <c r="I1019" s="48">
        <f>F1019-E1019</f>
        <v>0</v>
      </c>
      <c r="J1019" s="48"/>
      <c r="K1019" s="49"/>
      <c r="L1019" s="48"/>
      <c r="M1019" s="48"/>
      <c r="N1019" s="48"/>
      <c r="O1019" s="49">
        <f t="shared" si="269"/>
        <v>0</v>
      </c>
      <c r="P1019" s="48">
        <v>0</v>
      </c>
      <c r="Q1019" s="48">
        <v>0</v>
      </c>
      <c r="R1019" s="48">
        <v>0</v>
      </c>
      <c r="S1019" s="49">
        <v>0</v>
      </c>
      <c r="T1019" s="48"/>
      <c r="U1019" s="48"/>
      <c r="V1019" s="48"/>
      <c r="W1019" s="49">
        <v>0</v>
      </c>
      <c r="X1019" s="48"/>
      <c r="Y1019" s="48"/>
      <c r="Z1019" s="48"/>
      <c r="AA1019" s="29">
        <f t="shared" si="270"/>
        <v>0</v>
      </c>
      <c r="AB1019" s="48">
        <f t="shared" si="271"/>
        <v>0</v>
      </c>
      <c r="AC1019" s="49">
        <f t="shared" si="271"/>
        <v>0</v>
      </c>
      <c r="AD1019" s="50">
        <f t="shared" si="271"/>
        <v>0</v>
      </c>
      <c r="AE1019" s="49">
        <f t="shared" si="272"/>
        <v>0</v>
      </c>
      <c r="AF1019" s="48"/>
      <c r="AG1019" s="49"/>
      <c r="AH1019" s="50"/>
      <c r="AI1019" s="49"/>
      <c r="AJ1019" s="49"/>
      <c r="AM1019" s="35"/>
      <c r="AN1019" s="35"/>
      <c r="AO1019" s="12"/>
      <c r="AQ1019" s="9"/>
    </row>
    <row r="1020" spans="1:43" ht="19.899999999999999" customHeight="1" x14ac:dyDescent="0.2">
      <c r="A1020" s="40"/>
      <c r="B1020" s="98" t="s">
        <v>42</v>
      </c>
      <c r="C1020" s="48">
        <v>5776.73</v>
      </c>
      <c r="D1020" s="48"/>
      <c r="E1020" s="48">
        <v>0</v>
      </c>
      <c r="F1020" s="48">
        <v>0</v>
      </c>
      <c r="G1020" s="49">
        <f t="shared" si="273"/>
        <v>0</v>
      </c>
      <c r="H1020" s="48"/>
      <c r="I1020" s="48">
        <f>F1020-E1020</f>
        <v>0</v>
      </c>
      <c r="J1020" s="48"/>
      <c r="K1020" s="49"/>
      <c r="L1020" s="48"/>
      <c r="M1020" s="48"/>
      <c r="N1020" s="48"/>
      <c r="O1020" s="49">
        <f t="shared" si="269"/>
        <v>5776.73</v>
      </c>
      <c r="P1020" s="48">
        <v>0</v>
      </c>
      <c r="Q1020" s="48">
        <v>5770.95327</v>
      </c>
      <c r="R1020" s="48">
        <v>5.7767299999999997</v>
      </c>
      <c r="S1020" s="49">
        <v>1881.4579999999999</v>
      </c>
      <c r="T1020" s="48"/>
      <c r="U1020" s="48">
        <v>1879.57654</v>
      </c>
      <c r="V1020" s="48">
        <v>1.8814599999999999</v>
      </c>
      <c r="W1020" s="49">
        <v>1881.4580000000001</v>
      </c>
      <c r="X1020" s="48"/>
      <c r="Y1020" s="48">
        <v>1879.57654</v>
      </c>
      <c r="Z1020" s="48">
        <v>1.8814599999999999</v>
      </c>
      <c r="AA1020" s="29">
        <f t="shared" si="270"/>
        <v>0</v>
      </c>
      <c r="AB1020" s="48">
        <f t="shared" si="271"/>
        <v>0</v>
      </c>
      <c r="AC1020" s="49">
        <f t="shared" si="271"/>
        <v>0</v>
      </c>
      <c r="AD1020" s="50">
        <f t="shared" si="271"/>
        <v>0</v>
      </c>
      <c r="AE1020" s="49">
        <f t="shared" si="272"/>
        <v>0</v>
      </c>
      <c r="AF1020" s="48"/>
      <c r="AG1020" s="49"/>
      <c r="AH1020" s="50"/>
      <c r="AI1020" s="49"/>
      <c r="AJ1020" s="49"/>
      <c r="AM1020" s="35"/>
      <c r="AN1020" s="35"/>
      <c r="AO1020" s="12"/>
      <c r="AQ1020" s="9"/>
    </row>
    <row r="1021" spans="1:43" ht="19.899999999999999" customHeight="1" x14ac:dyDescent="0.2">
      <c r="A1021" s="40"/>
      <c r="B1021" s="98" t="s">
        <v>43</v>
      </c>
      <c r="C1021" s="48">
        <v>0</v>
      </c>
      <c r="D1021" s="48"/>
      <c r="E1021" s="48">
        <v>0</v>
      </c>
      <c r="F1021" s="48">
        <v>0</v>
      </c>
      <c r="G1021" s="49">
        <f t="shared" si="273"/>
        <v>0</v>
      </c>
      <c r="H1021" s="48"/>
      <c r="I1021" s="48">
        <f>F1021-E1021</f>
        <v>0</v>
      </c>
      <c r="J1021" s="48"/>
      <c r="K1021" s="49"/>
      <c r="L1021" s="48"/>
      <c r="M1021" s="48"/>
      <c r="N1021" s="48"/>
      <c r="O1021" s="49">
        <f t="shared" si="269"/>
        <v>0</v>
      </c>
      <c r="P1021" s="48">
        <v>0</v>
      </c>
      <c r="Q1021" s="48">
        <v>0</v>
      </c>
      <c r="R1021" s="48">
        <v>0</v>
      </c>
      <c r="S1021" s="49">
        <v>0</v>
      </c>
      <c r="T1021" s="48"/>
      <c r="U1021" s="48"/>
      <c r="V1021" s="48"/>
      <c r="W1021" s="49">
        <v>0</v>
      </c>
      <c r="X1021" s="48"/>
      <c r="Y1021" s="48"/>
      <c r="Z1021" s="48"/>
      <c r="AA1021" s="29">
        <f t="shared" si="270"/>
        <v>0</v>
      </c>
      <c r="AB1021" s="48">
        <f t="shared" si="271"/>
        <v>0</v>
      </c>
      <c r="AC1021" s="49">
        <f t="shared" si="271"/>
        <v>0</v>
      </c>
      <c r="AD1021" s="50">
        <f t="shared" si="271"/>
        <v>0</v>
      </c>
      <c r="AE1021" s="49">
        <f t="shared" si="272"/>
        <v>0</v>
      </c>
      <c r="AF1021" s="48"/>
      <c r="AG1021" s="49"/>
      <c r="AH1021" s="50"/>
      <c r="AI1021" s="49"/>
      <c r="AJ1021" s="49"/>
      <c r="AM1021" s="35"/>
      <c r="AN1021" s="35"/>
      <c r="AO1021" s="12"/>
      <c r="AQ1021" s="9"/>
    </row>
    <row r="1022" spans="1:43" ht="19.899999999999999" customHeight="1" x14ac:dyDescent="0.2">
      <c r="A1022" s="40"/>
      <c r="B1022" s="98" t="s">
        <v>44</v>
      </c>
      <c r="C1022" s="48">
        <v>445.93698000000006</v>
      </c>
      <c r="D1022" s="48"/>
      <c r="E1022" s="48">
        <v>0</v>
      </c>
      <c r="F1022" s="48">
        <v>0</v>
      </c>
      <c r="G1022" s="49">
        <f t="shared" si="273"/>
        <v>0</v>
      </c>
      <c r="H1022" s="48"/>
      <c r="I1022" s="48">
        <f>F1022-E1022</f>
        <v>0</v>
      </c>
      <c r="J1022" s="48"/>
      <c r="K1022" s="49"/>
      <c r="L1022" s="48"/>
      <c r="M1022" s="48"/>
      <c r="N1022" s="48"/>
      <c r="O1022" s="49">
        <f t="shared" si="269"/>
        <v>445.99300000000028</v>
      </c>
      <c r="P1022" s="48">
        <v>0</v>
      </c>
      <c r="Q1022" s="48">
        <v>445.54673000000025</v>
      </c>
      <c r="R1022" s="48">
        <v>0.446270000000002</v>
      </c>
      <c r="S1022" s="49">
        <f>T1022+U1022+V1022</f>
        <v>0</v>
      </c>
      <c r="T1022" s="48">
        <f>T1018-SUM(T1019:T1021)</f>
        <v>0</v>
      </c>
      <c r="U1022" s="48">
        <f>U1018-SUM(U1019:U1021)</f>
        <v>0</v>
      </c>
      <c r="V1022" s="48">
        <f>V1018-SUM(V1019:V1021)</f>
        <v>0</v>
      </c>
      <c r="W1022" s="49">
        <f>X1022+Y1022+Z1022</f>
        <v>0</v>
      </c>
      <c r="X1022" s="48">
        <f>X1018-SUM(X1019:X1021)</f>
        <v>0</v>
      </c>
      <c r="Y1022" s="48">
        <f>Y1018-SUM(Y1019:Y1021)</f>
        <v>0</v>
      </c>
      <c r="Z1022" s="48">
        <f>Z1018-SUM(Z1019:Z1021)</f>
        <v>0</v>
      </c>
      <c r="AA1022" s="29">
        <f t="shared" si="270"/>
        <v>0</v>
      </c>
      <c r="AB1022" s="48">
        <f t="shared" si="271"/>
        <v>0</v>
      </c>
      <c r="AC1022" s="49">
        <f t="shared" si="271"/>
        <v>0</v>
      </c>
      <c r="AD1022" s="50">
        <f t="shared" si="271"/>
        <v>0</v>
      </c>
      <c r="AE1022" s="49">
        <f t="shared" si="272"/>
        <v>0</v>
      </c>
      <c r="AF1022" s="48"/>
      <c r="AG1022" s="49"/>
      <c r="AH1022" s="50"/>
      <c r="AI1022" s="49"/>
      <c r="AJ1022" s="49"/>
      <c r="AM1022" s="35"/>
      <c r="AN1022" s="35"/>
      <c r="AO1022" s="12"/>
      <c r="AQ1022" s="9"/>
    </row>
    <row r="1023" spans="1:43" ht="85.9" customHeight="1" x14ac:dyDescent="0.2">
      <c r="A1023" s="40">
        <v>186</v>
      </c>
      <c r="B1023" s="123" t="s">
        <v>279</v>
      </c>
      <c r="C1023" s="42">
        <v>6222.6919799999996</v>
      </c>
      <c r="D1023" s="42">
        <f>SUM(D1024:D1027)</f>
        <v>0</v>
      </c>
      <c r="E1023" s="42">
        <v>0</v>
      </c>
      <c r="F1023" s="42">
        <v>0</v>
      </c>
      <c r="G1023" s="46">
        <f t="shared" si="273"/>
        <v>0</v>
      </c>
      <c r="H1023" s="54"/>
      <c r="I1023" s="54"/>
      <c r="J1023" s="54"/>
      <c r="K1023" s="46">
        <f>L1023+M1023+N1023</f>
        <v>0</v>
      </c>
      <c r="L1023" s="54"/>
      <c r="M1023" s="54"/>
      <c r="N1023" s="54"/>
      <c r="O1023" s="46">
        <f t="shared" si="269"/>
        <v>6222.7049999999999</v>
      </c>
      <c r="P1023" s="54">
        <v>0</v>
      </c>
      <c r="Q1023" s="48">
        <v>6166.7</v>
      </c>
      <c r="R1023" s="54">
        <v>56.004999999999995</v>
      </c>
      <c r="S1023" s="49">
        <f>T1023+U1023+V1023</f>
        <v>1919.748</v>
      </c>
      <c r="T1023" s="48">
        <v>0</v>
      </c>
      <c r="U1023" s="48">
        <v>1902.4702600000001</v>
      </c>
      <c r="V1023" s="48">
        <v>17.277740000000001</v>
      </c>
      <c r="W1023" s="46">
        <f>X1023+Y1023+Z1023</f>
        <v>5655.6009900000008</v>
      </c>
      <c r="X1023" s="54">
        <v>0</v>
      </c>
      <c r="Y1023" s="54">
        <v>5604.7005700000009</v>
      </c>
      <c r="Z1023" s="54">
        <v>50.900419999999997</v>
      </c>
      <c r="AA1023" s="29">
        <f t="shared" si="270"/>
        <v>3735.8529900000008</v>
      </c>
      <c r="AB1023" s="48">
        <f t="shared" si="271"/>
        <v>0</v>
      </c>
      <c r="AC1023" s="49">
        <f t="shared" si="271"/>
        <v>3702.2303100000008</v>
      </c>
      <c r="AD1023" s="50">
        <f t="shared" si="271"/>
        <v>33.622679999999995</v>
      </c>
      <c r="AE1023" s="46">
        <f t="shared" si="272"/>
        <v>0</v>
      </c>
      <c r="AF1023" s="54"/>
      <c r="AG1023" s="46"/>
      <c r="AH1023" s="55"/>
      <c r="AI1023" s="46"/>
      <c r="AJ1023" s="46"/>
      <c r="AM1023" s="35"/>
      <c r="AN1023" s="35"/>
      <c r="AO1023" s="12"/>
      <c r="AQ1023" s="9"/>
    </row>
    <row r="1024" spans="1:43" ht="19.899999999999999" customHeight="1" x14ac:dyDescent="0.2">
      <c r="A1024" s="40"/>
      <c r="B1024" s="98" t="s">
        <v>41</v>
      </c>
      <c r="C1024" s="48">
        <v>0</v>
      </c>
      <c r="D1024" s="48">
        <f>C1024</f>
        <v>0</v>
      </c>
      <c r="E1024" s="48">
        <v>0</v>
      </c>
      <c r="F1024" s="48">
        <v>0</v>
      </c>
      <c r="G1024" s="49">
        <f t="shared" si="273"/>
        <v>0</v>
      </c>
      <c r="H1024" s="48"/>
      <c r="I1024" s="48">
        <f>F1024-E1024</f>
        <v>0</v>
      </c>
      <c r="J1024" s="48"/>
      <c r="K1024" s="49"/>
      <c r="L1024" s="48"/>
      <c r="M1024" s="48"/>
      <c r="N1024" s="48"/>
      <c r="O1024" s="49">
        <f>P1024+Q1024+R1024</f>
        <v>0</v>
      </c>
      <c r="P1024" s="48">
        <v>0</v>
      </c>
      <c r="Q1024" s="48">
        <v>0</v>
      </c>
      <c r="R1024" s="48">
        <v>0</v>
      </c>
      <c r="S1024" s="49">
        <v>0</v>
      </c>
      <c r="T1024" s="48"/>
      <c r="U1024" s="48"/>
      <c r="V1024" s="48"/>
      <c r="W1024" s="49">
        <v>0</v>
      </c>
      <c r="X1024" s="48"/>
      <c r="Y1024" s="48"/>
      <c r="Z1024" s="48"/>
      <c r="AA1024" s="29">
        <f t="shared" si="270"/>
        <v>0</v>
      </c>
      <c r="AB1024" s="48">
        <f t="shared" si="271"/>
        <v>0</v>
      </c>
      <c r="AC1024" s="49">
        <f t="shared" si="271"/>
        <v>0</v>
      </c>
      <c r="AD1024" s="50">
        <f t="shared" si="271"/>
        <v>0</v>
      </c>
      <c r="AE1024" s="49">
        <f t="shared" si="272"/>
        <v>0</v>
      </c>
      <c r="AF1024" s="48"/>
      <c r="AG1024" s="49"/>
      <c r="AH1024" s="50"/>
      <c r="AI1024" s="49"/>
      <c r="AJ1024" s="49"/>
      <c r="AM1024" s="35"/>
      <c r="AN1024" s="35"/>
      <c r="AO1024" s="12"/>
      <c r="AQ1024" s="9"/>
    </row>
    <row r="1025" spans="1:43" ht="19.899999999999999" customHeight="1" x14ac:dyDescent="0.2">
      <c r="A1025" s="40"/>
      <c r="B1025" s="98" t="s">
        <v>42</v>
      </c>
      <c r="C1025" s="48">
        <v>5776.73</v>
      </c>
      <c r="D1025" s="48"/>
      <c r="E1025" s="48">
        <v>0</v>
      </c>
      <c r="F1025" s="48">
        <v>0</v>
      </c>
      <c r="G1025" s="49">
        <f t="shared" si="273"/>
        <v>0</v>
      </c>
      <c r="H1025" s="48"/>
      <c r="I1025" s="48">
        <f>F1025-E1025</f>
        <v>0</v>
      </c>
      <c r="J1025" s="48"/>
      <c r="K1025" s="49"/>
      <c r="L1025" s="48"/>
      <c r="M1025" s="48"/>
      <c r="N1025" s="48"/>
      <c r="O1025" s="49">
        <f>P1025+Q1025+R1025</f>
        <v>5776.73</v>
      </c>
      <c r="P1025" s="48">
        <v>0</v>
      </c>
      <c r="Q1025" s="48">
        <v>5724.7394299999996</v>
      </c>
      <c r="R1025" s="48">
        <v>51.990569999999998</v>
      </c>
      <c r="S1025" s="49">
        <v>1919.748</v>
      </c>
      <c r="T1025" s="48"/>
      <c r="U1025" s="48">
        <v>1902.4702600000001</v>
      </c>
      <c r="V1025" s="48">
        <v>17.277740000000001</v>
      </c>
      <c r="W1025" s="49">
        <v>5655.6009900000008</v>
      </c>
      <c r="X1025" s="48"/>
      <c r="Y1025" s="48">
        <v>5604.7005700000009</v>
      </c>
      <c r="Z1025" s="48">
        <v>50.900419999999997</v>
      </c>
      <c r="AA1025" s="29">
        <f t="shared" si="270"/>
        <v>3735.8529900000008</v>
      </c>
      <c r="AB1025" s="48">
        <f t="shared" si="271"/>
        <v>0</v>
      </c>
      <c r="AC1025" s="49">
        <f t="shared" si="271"/>
        <v>3702.2303100000008</v>
      </c>
      <c r="AD1025" s="50">
        <f t="shared" si="271"/>
        <v>33.622679999999995</v>
      </c>
      <c r="AE1025" s="49">
        <f t="shared" si="272"/>
        <v>0</v>
      </c>
      <c r="AF1025" s="48"/>
      <c r="AG1025" s="49"/>
      <c r="AH1025" s="50"/>
      <c r="AI1025" s="49"/>
      <c r="AJ1025" s="49"/>
      <c r="AM1025" s="35"/>
      <c r="AN1025" s="35"/>
      <c r="AO1025" s="12"/>
      <c r="AQ1025" s="9"/>
    </row>
    <row r="1026" spans="1:43" ht="19.899999999999999" customHeight="1" x14ac:dyDescent="0.2">
      <c r="A1026" s="40"/>
      <c r="B1026" s="98" t="s">
        <v>43</v>
      </c>
      <c r="C1026" s="48">
        <v>0</v>
      </c>
      <c r="D1026" s="48"/>
      <c r="E1026" s="48">
        <v>0</v>
      </c>
      <c r="F1026" s="48">
        <v>0</v>
      </c>
      <c r="G1026" s="49">
        <f t="shared" si="273"/>
        <v>0</v>
      </c>
      <c r="H1026" s="48"/>
      <c r="I1026" s="48">
        <f>F1026-E1026</f>
        <v>0</v>
      </c>
      <c r="J1026" s="48"/>
      <c r="K1026" s="49"/>
      <c r="L1026" s="48"/>
      <c r="M1026" s="48"/>
      <c r="N1026" s="48"/>
      <c r="O1026" s="49">
        <f>P1026+Q1026+R1026</f>
        <v>0</v>
      </c>
      <c r="P1026" s="48">
        <v>0</v>
      </c>
      <c r="Q1026" s="48">
        <v>0</v>
      </c>
      <c r="R1026" s="48">
        <v>0</v>
      </c>
      <c r="S1026" s="49">
        <v>0</v>
      </c>
      <c r="T1026" s="48"/>
      <c r="U1026" s="48"/>
      <c r="V1026" s="48"/>
      <c r="W1026" s="49">
        <v>0</v>
      </c>
      <c r="X1026" s="48"/>
      <c r="Y1026" s="48"/>
      <c r="Z1026" s="48"/>
      <c r="AA1026" s="29">
        <f t="shared" si="270"/>
        <v>0</v>
      </c>
      <c r="AB1026" s="48">
        <f t="shared" si="271"/>
        <v>0</v>
      </c>
      <c r="AC1026" s="49">
        <f t="shared" si="271"/>
        <v>0</v>
      </c>
      <c r="AD1026" s="50">
        <f t="shared" si="271"/>
        <v>0</v>
      </c>
      <c r="AE1026" s="49">
        <f t="shared" si="272"/>
        <v>0</v>
      </c>
      <c r="AF1026" s="48"/>
      <c r="AG1026" s="49"/>
      <c r="AH1026" s="50"/>
      <c r="AI1026" s="49"/>
      <c r="AJ1026" s="49"/>
      <c r="AM1026" s="35"/>
      <c r="AN1026" s="35"/>
      <c r="AO1026" s="12"/>
      <c r="AQ1026" s="9"/>
    </row>
    <row r="1027" spans="1:43" ht="19.899999999999999" customHeight="1" x14ac:dyDescent="0.2">
      <c r="A1027" s="40"/>
      <c r="B1027" s="98" t="s">
        <v>44</v>
      </c>
      <c r="C1027" s="48">
        <v>445.96197999999998</v>
      </c>
      <c r="D1027" s="48"/>
      <c r="E1027" s="48">
        <v>0</v>
      </c>
      <c r="F1027" s="48">
        <v>0</v>
      </c>
      <c r="G1027" s="49">
        <f t="shared" si="273"/>
        <v>0</v>
      </c>
      <c r="H1027" s="48"/>
      <c r="I1027" s="48">
        <f>F1027-E1027</f>
        <v>0</v>
      </c>
      <c r="J1027" s="48"/>
      <c r="K1027" s="49"/>
      <c r="L1027" s="48"/>
      <c r="M1027" s="48"/>
      <c r="N1027" s="48"/>
      <c r="O1027" s="49">
        <f>P1027+Q1027+R1027</f>
        <v>445.97500000000031</v>
      </c>
      <c r="P1027" s="48">
        <v>0</v>
      </c>
      <c r="Q1027" s="48">
        <v>441.9605700000003</v>
      </c>
      <c r="R1027" s="48">
        <v>4.0144299999999875</v>
      </c>
      <c r="S1027" s="49">
        <f>T1027+U1027+V1027</f>
        <v>0</v>
      </c>
      <c r="T1027" s="48">
        <f>T1023-SUM(T1024:T1026)</f>
        <v>0</v>
      </c>
      <c r="U1027" s="48">
        <f>U1023-SUM(U1024:U1026)</f>
        <v>0</v>
      </c>
      <c r="V1027" s="48">
        <f>V1023-SUM(V1024:V1026)</f>
        <v>0</v>
      </c>
      <c r="W1027" s="49">
        <f>X1027+Y1027+Z1027</f>
        <v>0</v>
      </c>
      <c r="X1027" s="48">
        <f>X1023-SUM(X1024:X1026)</f>
        <v>0</v>
      </c>
      <c r="Y1027" s="48">
        <f>Y1023-SUM(Y1024:Y1026)</f>
        <v>0</v>
      </c>
      <c r="Z1027" s="48">
        <f>Z1023-SUM(Z1024:Z1026)</f>
        <v>0</v>
      </c>
      <c r="AA1027" s="29">
        <f t="shared" si="270"/>
        <v>0</v>
      </c>
      <c r="AB1027" s="48">
        <f t="shared" si="271"/>
        <v>0</v>
      </c>
      <c r="AC1027" s="49">
        <f t="shared" si="271"/>
        <v>0</v>
      </c>
      <c r="AD1027" s="50">
        <f t="shared" si="271"/>
        <v>0</v>
      </c>
      <c r="AE1027" s="49">
        <f t="shared" si="272"/>
        <v>0</v>
      </c>
      <c r="AF1027" s="48"/>
      <c r="AG1027" s="49"/>
      <c r="AH1027" s="50"/>
      <c r="AI1027" s="49"/>
      <c r="AJ1027" s="49"/>
      <c r="AM1027" s="35"/>
      <c r="AN1027" s="35"/>
      <c r="AO1027" s="12"/>
      <c r="AQ1027" s="9"/>
    </row>
    <row r="1028" spans="1:43" ht="85.9" customHeight="1" x14ac:dyDescent="0.2">
      <c r="A1028" s="40">
        <v>187</v>
      </c>
      <c r="B1028" s="123" t="s">
        <v>280</v>
      </c>
      <c r="C1028" s="42">
        <v>6222.6669799999991</v>
      </c>
      <c r="D1028" s="42">
        <f>SUM(D1029:D1032)</f>
        <v>0</v>
      </c>
      <c r="E1028" s="42">
        <v>0</v>
      </c>
      <c r="F1028" s="42">
        <v>0</v>
      </c>
      <c r="G1028" s="46">
        <f t="shared" si="273"/>
        <v>0</v>
      </c>
      <c r="H1028" s="54"/>
      <c r="I1028" s="54"/>
      <c r="J1028" s="54"/>
      <c r="K1028" s="46">
        <f>L1028+M1028+N1028</f>
        <v>0</v>
      </c>
      <c r="L1028" s="54"/>
      <c r="M1028" s="54"/>
      <c r="N1028" s="54"/>
      <c r="O1028" s="46">
        <f t="shared" si="269"/>
        <v>6222.7190000000001</v>
      </c>
      <c r="P1028" s="54">
        <v>0</v>
      </c>
      <c r="Q1028" s="48">
        <v>6135.6</v>
      </c>
      <c r="R1028" s="54">
        <v>87.119</v>
      </c>
      <c r="S1028" s="49">
        <f>T1028+U1028+V1028</f>
        <v>290.04399999999998</v>
      </c>
      <c r="T1028" s="48">
        <v>0</v>
      </c>
      <c r="U1028" s="48">
        <v>285.98338000000001</v>
      </c>
      <c r="V1028" s="48">
        <v>4.0606200000000001</v>
      </c>
      <c r="W1028" s="46">
        <f>X1028+Y1028+Z1028</f>
        <v>4066.9363199999998</v>
      </c>
      <c r="X1028" s="54">
        <v>0</v>
      </c>
      <c r="Y1028" s="54">
        <v>4009.9992199999997</v>
      </c>
      <c r="Z1028" s="54">
        <v>56.937100000000001</v>
      </c>
      <c r="AA1028" s="29">
        <f t="shared" si="270"/>
        <v>3776.8923199999995</v>
      </c>
      <c r="AB1028" s="48">
        <f t="shared" si="271"/>
        <v>0</v>
      </c>
      <c r="AC1028" s="49">
        <f t="shared" si="271"/>
        <v>3724.0158399999996</v>
      </c>
      <c r="AD1028" s="50">
        <f t="shared" si="271"/>
        <v>52.876480000000001</v>
      </c>
      <c r="AE1028" s="46">
        <f t="shared" si="272"/>
        <v>0</v>
      </c>
      <c r="AF1028" s="54"/>
      <c r="AG1028" s="46"/>
      <c r="AH1028" s="55"/>
      <c r="AI1028" s="46"/>
      <c r="AJ1028" s="46"/>
      <c r="AM1028" s="35"/>
      <c r="AN1028" s="35"/>
      <c r="AO1028" s="12"/>
      <c r="AQ1028" s="9"/>
    </row>
    <row r="1029" spans="1:43" ht="19.899999999999999" customHeight="1" x14ac:dyDescent="0.2">
      <c r="A1029" s="40"/>
      <c r="B1029" s="98" t="s">
        <v>41</v>
      </c>
      <c r="C1029" s="48">
        <v>0</v>
      </c>
      <c r="D1029" s="48">
        <f>C1029</f>
        <v>0</v>
      </c>
      <c r="E1029" s="48">
        <v>0</v>
      </c>
      <c r="F1029" s="48">
        <v>0</v>
      </c>
      <c r="G1029" s="49">
        <f t="shared" si="273"/>
        <v>0</v>
      </c>
      <c r="H1029" s="48"/>
      <c r="I1029" s="48">
        <f>F1029-E1029</f>
        <v>0</v>
      </c>
      <c r="J1029" s="48"/>
      <c r="K1029" s="49"/>
      <c r="L1029" s="48"/>
      <c r="M1029" s="48"/>
      <c r="N1029" s="48"/>
      <c r="O1029" s="49">
        <f t="shared" si="269"/>
        <v>0</v>
      </c>
      <c r="P1029" s="48">
        <v>0</v>
      </c>
      <c r="Q1029" s="48">
        <v>0</v>
      </c>
      <c r="R1029" s="48">
        <v>0</v>
      </c>
      <c r="S1029" s="49">
        <v>0</v>
      </c>
      <c r="T1029" s="48"/>
      <c r="U1029" s="48"/>
      <c r="V1029" s="48"/>
      <c r="W1029" s="49">
        <v>0</v>
      </c>
      <c r="X1029" s="48"/>
      <c r="Y1029" s="48"/>
      <c r="Z1029" s="48"/>
      <c r="AA1029" s="29">
        <f t="shared" si="270"/>
        <v>0</v>
      </c>
      <c r="AB1029" s="48">
        <f t="shared" si="271"/>
        <v>0</v>
      </c>
      <c r="AC1029" s="49">
        <f t="shared" si="271"/>
        <v>0</v>
      </c>
      <c r="AD1029" s="50">
        <f t="shared" si="271"/>
        <v>0</v>
      </c>
      <c r="AE1029" s="49">
        <f t="shared" si="272"/>
        <v>0</v>
      </c>
      <c r="AF1029" s="48"/>
      <c r="AG1029" s="49"/>
      <c r="AH1029" s="50"/>
      <c r="AI1029" s="49"/>
      <c r="AJ1029" s="49"/>
      <c r="AM1029" s="35"/>
      <c r="AN1029" s="35"/>
      <c r="AO1029" s="12"/>
      <c r="AQ1029" s="9"/>
    </row>
    <row r="1030" spans="1:43" ht="19.899999999999999" customHeight="1" x14ac:dyDescent="0.2">
      <c r="A1030" s="40"/>
      <c r="B1030" s="98" t="s">
        <v>42</v>
      </c>
      <c r="C1030" s="48">
        <v>5776.73</v>
      </c>
      <c r="D1030" s="48"/>
      <c r="E1030" s="48">
        <v>0</v>
      </c>
      <c r="F1030" s="48">
        <v>0</v>
      </c>
      <c r="G1030" s="49">
        <f t="shared" si="273"/>
        <v>0</v>
      </c>
      <c r="H1030" s="48"/>
      <c r="I1030" s="48">
        <f>F1030-E1030</f>
        <v>0</v>
      </c>
      <c r="J1030" s="48"/>
      <c r="K1030" s="49"/>
      <c r="L1030" s="48"/>
      <c r="M1030" s="48"/>
      <c r="N1030" s="48"/>
      <c r="O1030" s="49">
        <f t="shared" si="269"/>
        <v>5776.73</v>
      </c>
      <c r="P1030" s="48">
        <v>0</v>
      </c>
      <c r="Q1030" s="48">
        <v>5695.8557799999999</v>
      </c>
      <c r="R1030" s="48">
        <v>80.87421999999998</v>
      </c>
      <c r="S1030" s="49">
        <v>290.04399999999998</v>
      </c>
      <c r="T1030" s="48"/>
      <c r="U1030" s="48">
        <v>285.98338000000001</v>
      </c>
      <c r="V1030" s="48">
        <v>4.0606200000000001</v>
      </c>
      <c r="W1030" s="49">
        <v>4066.9363199999998</v>
      </c>
      <c r="X1030" s="48"/>
      <c r="Y1030" s="48">
        <v>4009.9992199999997</v>
      </c>
      <c r="Z1030" s="48">
        <v>56.937100000000001</v>
      </c>
      <c r="AA1030" s="29">
        <f t="shared" si="270"/>
        <v>3776.8923199999995</v>
      </c>
      <c r="AB1030" s="48">
        <f t="shared" si="271"/>
        <v>0</v>
      </c>
      <c r="AC1030" s="49">
        <f t="shared" si="271"/>
        <v>3724.0158399999996</v>
      </c>
      <c r="AD1030" s="50">
        <f t="shared" si="271"/>
        <v>52.876480000000001</v>
      </c>
      <c r="AE1030" s="49">
        <f t="shared" si="272"/>
        <v>0</v>
      </c>
      <c r="AF1030" s="48"/>
      <c r="AG1030" s="49"/>
      <c r="AH1030" s="50"/>
      <c r="AI1030" s="49"/>
      <c r="AJ1030" s="49"/>
      <c r="AM1030" s="35"/>
      <c r="AN1030" s="35"/>
      <c r="AO1030" s="12"/>
      <c r="AQ1030" s="9"/>
    </row>
    <row r="1031" spans="1:43" ht="19.899999999999999" customHeight="1" x14ac:dyDescent="0.2">
      <c r="A1031" s="40"/>
      <c r="B1031" s="98" t="s">
        <v>43</v>
      </c>
      <c r="C1031" s="48">
        <v>0</v>
      </c>
      <c r="D1031" s="48"/>
      <c r="E1031" s="48">
        <v>0</v>
      </c>
      <c r="F1031" s="48">
        <v>0</v>
      </c>
      <c r="G1031" s="49">
        <f t="shared" si="273"/>
        <v>0</v>
      </c>
      <c r="H1031" s="48"/>
      <c r="I1031" s="48">
        <f>F1031-E1031</f>
        <v>0</v>
      </c>
      <c r="J1031" s="48"/>
      <c r="K1031" s="49"/>
      <c r="L1031" s="48"/>
      <c r="M1031" s="48"/>
      <c r="N1031" s="48"/>
      <c r="O1031" s="49">
        <f t="shared" si="269"/>
        <v>0</v>
      </c>
      <c r="P1031" s="48">
        <v>0</v>
      </c>
      <c r="Q1031" s="48">
        <v>0</v>
      </c>
      <c r="R1031" s="48">
        <v>0</v>
      </c>
      <c r="S1031" s="49">
        <v>0</v>
      </c>
      <c r="T1031" s="48"/>
      <c r="U1031" s="48"/>
      <c r="V1031" s="48"/>
      <c r="W1031" s="49">
        <v>0</v>
      </c>
      <c r="X1031" s="48"/>
      <c r="Y1031" s="48"/>
      <c r="Z1031" s="48"/>
      <c r="AA1031" s="29">
        <f t="shared" si="270"/>
        <v>0</v>
      </c>
      <c r="AB1031" s="48">
        <f t="shared" si="271"/>
        <v>0</v>
      </c>
      <c r="AC1031" s="49">
        <f t="shared" si="271"/>
        <v>0</v>
      </c>
      <c r="AD1031" s="50">
        <f t="shared" si="271"/>
        <v>0</v>
      </c>
      <c r="AE1031" s="49">
        <f t="shared" si="272"/>
        <v>0</v>
      </c>
      <c r="AF1031" s="48"/>
      <c r="AG1031" s="49"/>
      <c r="AH1031" s="50"/>
      <c r="AI1031" s="49"/>
      <c r="AJ1031" s="49"/>
      <c r="AM1031" s="35"/>
      <c r="AN1031" s="35"/>
      <c r="AO1031" s="12"/>
      <c r="AQ1031" s="9"/>
    </row>
    <row r="1032" spans="1:43" ht="19.899999999999999" customHeight="1" x14ac:dyDescent="0.2">
      <c r="A1032" s="40"/>
      <c r="B1032" s="98" t="s">
        <v>44</v>
      </c>
      <c r="C1032" s="48">
        <v>445.93698000000006</v>
      </c>
      <c r="D1032" s="48"/>
      <c r="E1032" s="48">
        <v>0</v>
      </c>
      <c r="F1032" s="48">
        <v>0</v>
      </c>
      <c r="G1032" s="49">
        <f t="shared" si="273"/>
        <v>0</v>
      </c>
      <c r="H1032" s="48"/>
      <c r="I1032" s="48">
        <f>F1032-E1032</f>
        <v>0</v>
      </c>
      <c r="J1032" s="48"/>
      <c r="K1032" s="49"/>
      <c r="L1032" s="48"/>
      <c r="M1032" s="48"/>
      <c r="N1032" s="48"/>
      <c r="O1032" s="49">
        <f t="shared" si="269"/>
        <v>445.98900000000185</v>
      </c>
      <c r="P1032" s="48">
        <v>0</v>
      </c>
      <c r="Q1032" s="48">
        <v>439.7442200000018</v>
      </c>
      <c r="R1032" s="48">
        <v>6.2447800000000386</v>
      </c>
      <c r="S1032" s="49">
        <f>T1032+U1032+V1032</f>
        <v>0</v>
      </c>
      <c r="T1032" s="48">
        <f>T1028-SUM(T1029:T1031)</f>
        <v>0</v>
      </c>
      <c r="U1032" s="48">
        <f>U1028-SUM(U1029:U1031)</f>
        <v>0</v>
      </c>
      <c r="V1032" s="48">
        <f>V1028-SUM(V1029:V1031)</f>
        <v>0</v>
      </c>
      <c r="W1032" s="49">
        <f>X1032+Y1032+Z1032</f>
        <v>0</v>
      </c>
      <c r="X1032" s="48">
        <f>X1028-SUM(X1029:X1031)</f>
        <v>0</v>
      </c>
      <c r="Y1032" s="48">
        <f>Y1028-SUM(Y1029:Y1031)</f>
        <v>0</v>
      </c>
      <c r="Z1032" s="48">
        <f>Z1028-SUM(Z1029:Z1031)</f>
        <v>0</v>
      </c>
      <c r="AA1032" s="29">
        <f t="shared" si="270"/>
        <v>0</v>
      </c>
      <c r="AB1032" s="48">
        <f t="shared" si="271"/>
        <v>0</v>
      </c>
      <c r="AC1032" s="49">
        <f t="shared" si="271"/>
        <v>0</v>
      </c>
      <c r="AD1032" s="50">
        <f t="shared" si="271"/>
        <v>0</v>
      </c>
      <c r="AE1032" s="49">
        <f t="shared" si="272"/>
        <v>0</v>
      </c>
      <c r="AF1032" s="48"/>
      <c r="AG1032" s="49"/>
      <c r="AH1032" s="50"/>
      <c r="AI1032" s="49"/>
      <c r="AJ1032" s="49"/>
      <c r="AM1032" s="35"/>
      <c r="AN1032" s="35"/>
      <c r="AO1032" s="12"/>
      <c r="AQ1032" s="9"/>
    </row>
    <row r="1033" spans="1:43" ht="85.9" customHeight="1" x14ac:dyDescent="0.2">
      <c r="A1033" s="40">
        <v>188</v>
      </c>
      <c r="B1033" s="123" t="s">
        <v>281</v>
      </c>
      <c r="C1033" s="42">
        <v>6222.6919799999996</v>
      </c>
      <c r="D1033" s="42">
        <f>SUM(D1034:D1037)</f>
        <v>0</v>
      </c>
      <c r="E1033" s="42">
        <v>0</v>
      </c>
      <c r="F1033" s="42">
        <v>0</v>
      </c>
      <c r="G1033" s="46">
        <f t="shared" si="273"/>
        <v>0</v>
      </c>
      <c r="H1033" s="54"/>
      <c r="I1033" s="54"/>
      <c r="J1033" s="54"/>
      <c r="K1033" s="46">
        <f>L1033+M1033+N1033</f>
        <v>0</v>
      </c>
      <c r="L1033" s="54"/>
      <c r="M1033" s="54"/>
      <c r="N1033" s="54"/>
      <c r="O1033" s="46">
        <f t="shared" si="269"/>
        <v>6222.7460000000001</v>
      </c>
      <c r="P1033" s="54">
        <v>0</v>
      </c>
      <c r="Q1033" s="48">
        <v>6210.3</v>
      </c>
      <c r="R1033" s="54">
        <v>12.446</v>
      </c>
      <c r="S1033" s="49">
        <f>T1033+U1033+V1033</f>
        <v>290.04399999999998</v>
      </c>
      <c r="T1033" s="48">
        <v>0</v>
      </c>
      <c r="U1033" s="48">
        <v>289.46391</v>
      </c>
      <c r="V1033" s="48">
        <v>0.58008999999999999</v>
      </c>
      <c r="W1033" s="46">
        <f>X1033+Y1033+Z1033</f>
        <v>4634.62147</v>
      </c>
      <c r="X1033" s="54">
        <v>0</v>
      </c>
      <c r="Y1033" s="54">
        <v>4625.3522199999998</v>
      </c>
      <c r="Z1033" s="54">
        <v>9.2692499999999995</v>
      </c>
      <c r="AA1033" s="29">
        <f t="shared" si="270"/>
        <v>4344.5774699999993</v>
      </c>
      <c r="AB1033" s="48">
        <f t="shared" si="271"/>
        <v>0</v>
      </c>
      <c r="AC1033" s="49">
        <f t="shared" si="271"/>
        <v>4335.8883099999994</v>
      </c>
      <c r="AD1033" s="50">
        <f t="shared" si="271"/>
        <v>8.6891599999999993</v>
      </c>
      <c r="AE1033" s="46">
        <f t="shared" si="272"/>
        <v>0</v>
      </c>
      <c r="AF1033" s="54"/>
      <c r="AG1033" s="46"/>
      <c r="AH1033" s="55"/>
      <c r="AI1033" s="46"/>
      <c r="AJ1033" s="46"/>
      <c r="AM1033" s="35"/>
      <c r="AN1033" s="35"/>
      <c r="AO1033" s="12"/>
      <c r="AQ1033" s="9"/>
    </row>
    <row r="1034" spans="1:43" ht="19.899999999999999" customHeight="1" x14ac:dyDescent="0.2">
      <c r="A1034" s="40"/>
      <c r="B1034" s="98" t="s">
        <v>41</v>
      </c>
      <c r="C1034" s="48">
        <v>0</v>
      </c>
      <c r="D1034" s="48">
        <f>C1034</f>
        <v>0</v>
      </c>
      <c r="E1034" s="48">
        <v>0</v>
      </c>
      <c r="F1034" s="48">
        <v>0</v>
      </c>
      <c r="G1034" s="49">
        <f t="shared" si="273"/>
        <v>0</v>
      </c>
      <c r="H1034" s="48"/>
      <c r="I1034" s="48">
        <f>F1034-E1034</f>
        <v>0</v>
      </c>
      <c r="J1034" s="48"/>
      <c r="K1034" s="49"/>
      <c r="L1034" s="48"/>
      <c r="M1034" s="48"/>
      <c r="N1034" s="48"/>
      <c r="O1034" s="49">
        <f t="shared" si="269"/>
        <v>0</v>
      </c>
      <c r="P1034" s="48">
        <v>0</v>
      </c>
      <c r="Q1034" s="48">
        <v>0</v>
      </c>
      <c r="R1034" s="48">
        <v>0</v>
      </c>
      <c r="S1034" s="49">
        <v>0</v>
      </c>
      <c r="T1034" s="48"/>
      <c r="U1034" s="48"/>
      <c r="V1034" s="48"/>
      <c r="W1034" s="49">
        <v>0</v>
      </c>
      <c r="X1034" s="48"/>
      <c r="Y1034" s="48"/>
      <c r="Z1034" s="48"/>
      <c r="AA1034" s="29">
        <f t="shared" si="270"/>
        <v>0</v>
      </c>
      <c r="AB1034" s="48">
        <f t="shared" si="271"/>
        <v>0</v>
      </c>
      <c r="AC1034" s="49">
        <f t="shared" si="271"/>
        <v>0</v>
      </c>
      <c r="AD1034" s="50">
        <f t="shared" si="271"/>
        <v>0</v>
      </c>
      <c r="AE1034" s="49">
        <f t="shared" si="272"/>
        <v>0</v>
      </c>
      <c r="AF1034" s="48"/>
      <c r="AG1034" s="49"/>
      <c r="AH1034" s="50"/>
      <c r="AI1034" s="49"/>
      <c r="AJ1034" s="49"/>
      <c r="AM1034" s="35"/>
      <c r="AN1034" s="35"/>
      <c r="AO1034" s="12"/>
      <c r="AQ1034" s="9"/>
    </row>
    <row r="1035" spans="1:43" ht="19.899999999999999" customHeight="1" x14ac:dyDescent="0.2">
      <c r="A1035" s="40"/>
      <c r="B1035" s="98" t="s">
        <v>42</v>
      </c>
      <c r="C1035" s="48">
        <v>5776.73</v>
      </c>
      <c r="D1035" s="48"/>
      <c r="E1035" s="48">
        <v>0</v>
      </c>
      <c r="F1035" s="48">
        <v>0</v>
      </c>
      <c r="G1035" s="49">
        <f t="shared" si="273"/>
        <v>0</v>
      </c>
      <c r="H1035" s="48"/>
      <c r="I1035" s="48">
        <f>F1035-E1035</f>
        <v>0</v>
      </c>
      <c r="J1035" s="48"/>
      <c r="K1035" s="49"/>
      <c r="L1035" s="48"/>
      <c r="M1035" s="48"/>
      <c r="N1035" s="48"/>
      <c r="O1035" s="49">
        <f t="shared" si="269"/>
        <v>5776.73</v>
      </c>
      <c r="P1035" s="48">
        <v>0</v>
      </c>
      <c r="Q1035" s="48">
        <v>5765.1765399999995</v>
      </c>
      <c r="R1035" s="48">
        <v>11.553459999999999</v>
      </c>
      <c r="S1035" s="49">
        <v>290.04399999999998</v>
      </c>
      <c r="T1035" s="48"/>
      <c r="U1035" s="48">
        <v>289.46391</v>
      </c>
      <c r="V1035" s="48">
        <v>0.58008999999999999</v>
      </c>
      <c r="W1035" s="49">
        <v>4634.62147</v>
      </c>
      <c r="X1035" s="48"/>
      <c r="Y1035" s="48">
        <v>4625.3522199999998</v>
      </c>
      <c r="Z1035" s="48">
        <v>9.2692499999999995</v>
      </c>
      <c r="AA1035" s="29">
        <f t="shared" si="270"/>
        <v>4344.5774699999993</v>
      </c>
      <c r="AB1035" s="48">
        <f t="shared" si="271"/>
        <v>0</v>
      </c>
      <c r="AC1035" s="49">
        <f t="shared" si="271"/>
        <v>4335.8883099999994</v>
      </c>
      <c r="AD1035" s="50">
        <f t="shared" si="271"/>
        <v>8.6891599999999993</v>
      </c>
      <c r="AE1035" s="49">
        <f t="shared" si="272"/>
        <v>0</v>
      </c>
      <c r="AF1035" s="48"/>
      <c r="AG1035" s="49"/>
      <c r="AH1035" s="50"/>
      <c r="AI1035" s="49"/>
      <c r="AJ1035" s="49"/>
      <c r="AM1035" s="35"/>
      <c r="AN1035" s="35"/>
      <c r="AO1035" s="12"/>
      <c r="AQ1035" s="9"/>
    </row>
    <row r="1036" spans="1:43" ht="19.899999999999999" customHeight="1" x14ac:dyDescent="0.2">
      <c r="A1036" s="40"/>
      <c r="B1036" s="98" t="s">
        <v>43</v>
      </c>
      <c r="C1036" s="48">
        <v>0</v>
      </c>
      <c r="D1036" s="48"/>
      <c r="E1036" s="48">
        <v>0</v>
      </c>
      <c r="F1036" s="48">
        <v>0</v>
      </c>
      <c r="G1036" s="49">
        <f t="shared" si="273"/>
        <v>0</v>
      </c>
      <c r="H1036" s="48"/>
      <c r="I1036" s="48">
        <f>F1036-E1036</f>
        <v>0</v>
      </c>
      <c r="J1036" s="48"/>
      <c r="K1036" s="49"/>
      <c r="L1036" s="48"/>
      <c r="M1036" s="48"/>
      <c r="N1036" s="48"/>
      <c r="O1036" s="49">
        <f t="shared" si="269"/>
        <v>0</v>
      </c>
      <c r="P1036" s="48">
        <v>0</v>
      </c>
      <c r="Q1036" s="48">
        <v>0</v>
      </c>
      <c r="R1036" s="48">
        <v>0</v>
      </c>
      <c r="S1036" s="49">
        <v>0</v>
      </c>
      <c r="T1036" s="48"/>
      <c r="U1036" s="48"/>
      <c r="V1036" s="48"/>
      <c r="W1036" s="49">
        <v>0</v>
      </c>
      <c r="X1036" s="48"/>
      <c r="Y1036" s="48"/>
      <c r="Z1036" s="48"/>
      <c r="AA1036" s="29">
        <f t="shared" si="270"/>
        <v>0</v>
      </c>
      <c r="AB1036" s="48">
        <f t="shared" si="271"/>
        <v>0</v>
      </c>
      <c r="AC1036" s="49">
        <f t="shared" si="271"/>
        <v>0</v>
      </c>
      <c r="AD1036" s="50">
        <f t="shared" si="271"/>
        <v>0</v>
      </c>
      <c r="AE1036" s="49">
        <f t="shared" si="272"/>
        <v>0</v>
      </c>
      <c r="AF1036" s="48"/>
      <c r="AG1036" s="49"/>
      <c r="AH1036" s="50"/>
      <c r="AI1036" s="49"/>
      <c r="AJ1036" s="49"/>
      <c r="AM1036" s="35"/>
      <c r="AN1036" s="35"/>
      <c r="AO1036" s="12"/>
      <c r="AQ1036" s="9"/>
    </row>
    <row r="1037" spans="1:43" ht="19.899999999999999" customHeight="1" x14ac:dyDescent="0.2">
      <c r="A1037" s="40"/>
      <c r="B1037" s="98" t="s">
        <v>44</v>
      </c>
      <c r="C1037" s="48">
        <v>445.96197999999998</v>
      </c>
      <c r="D1037" s="48"/>
      <c r="E1037" s="48">
        <v>0</v>
      </c>
      <c r="F1037" s="48">
        <v>0</v>
      </c>
      <c r="G1037" s="49">
        <f t="shared" si="273"/>
        <v>0</v>
      </c>
      <c r="H1037" s="48"/>
      <c r="I1037" s="48">
        <f>F1037-E1037</f>
        <v>0</v>
      </c>
      <c r="J1037" s="48"/>
      <c r="K1037" s="49"/>
      <c r="L1037" s="48"/>
      <c r="M1037" s="48"/>
      <c r="N1037" s="48"/>
      <c r="O1037" s="49">
        <f t="shared" si="269"/>
        <v>446.01599999999974</v>
      </c>
      <c r="P1037" s="48">
        <v>0</v>
      </c>
      <c r="Q1037" s="48">
        <v>445.12345999999974</v>
      </c>
      <c r="R1037" s="48">
        <v>0.89254000000000067</v>
      </c>
      <c r="S1037" s="49">
        <f>T1037+U1037+V1037</f>
        <v>0</v>
      </c>
      <c r="T1037" s="48">
        <f>T1033-SUM(T1034:T1036)</f>
        <v>0</v>
      </c>
      <c r="U1037" s="48">
        <f>U1033-SUM(U1034:U1036)</f>
        <v>0</v>
      </c>
      <c r="V1037" s="48">
        <f>V1033-SUM(V1034:V1036)</f>
        <v>0</v>
      </c>
      <c r="W1037" s="49">
        <f>X1037+Y1037+Z1037</f>
        <v>0</v>
      </c>
      <c r="X1037" s="48">
        <f>X1033-SUM(X1034:X1036)</f>
        <v>0</v>
      </c>
      <c r="Y1037" s="48">
        <f>Y1033-SUM(Y1034:Y1036)</f>
        <v>0</v>
      </c>
      <c r="Z1037" s="48">
        <f>Z1033-SUM(Z1034:Z1036)</f>
        <v>0</v>
      </c>
      <c r="AA1037" s="29">
        <f t="shared" si="270"/>
        <v>0</v>
      </c>
      <c r="AB1037" s="48">
        <f t="shared" si="271"/>
        <v>0</v>
      </c>
      <c r="AC1037" s="49">
        <f t="shared" si="271"/>
        <v>0</v>
      </c>
      <c r="AD1037" s="50">
        <f t="shared" si="271"/>
        <v>0</v>
      </c>
      <c r="AE1037" s="49">
        <f t="shared" si="272"/>
        <v>0</v>
      </c>
      <c r="AF1037" s="48"/>
      <c r="AG1037" s="49"/>
      <c r="AH1037" s="50"/>
      <c r="AI1037" s="49"/>
      <c r="AJ1037" s="49"/>
      <c r="AM1037" s="35"/>
      <c r="AN1037" s="35"/>
      <c r="AO1037" s="12"/>
      <c r="AQ1037" s="9"/>
    </row>
    <row r="1038" spans="1:43" ht="85.9" customHeight="1" x14ac:dyDescent="0.2">
      <c r="A1038" s="40">
        <v>189</v>
      </c>
      <c r="B1038" s="123" t="s">
        <v>282</v>
      </c>
      <c r="C1038" s="42">
        <v>6157.26098</v>
      </c>
      <c r="D1038" s="42">
        <f>SUM(D1039:D1042)</f>
        <v>0</v>
      </c>
      <c r="E1038" s="42">
        <v>0</v>
      </c>
      <c r="F1038" s="42">
        <v>0</v>
      </c>
      <c r="G1038" s="46">
        <f>H1038+I1038+J1038</f>
        <v>0</v>
      </c>
      <c r="H1038" s="54"/>
      <c r="I1038" s="54"/>
      <c r="J1038" s="54"/>
      <c r="K1038" s="46">
        <f>L1038+M1038+N1038</f>
        <v>0</v>
      </c>
      <c r="L1038" s="54"/>
      <c r="M1038" s="54"/>
      <c r="N1038" s="54"/>
      <c r="O1038" s="46">
        <f t="shared" si="269"/>
        <v>6222.723</v>
      </c>
      <c r="P1038" s="54">
        <v>0</v>
      </c>
      <c r="Q1038" s="48">
        <v>6216.5</v>
      </c>
      <c r="R1038" s="54">
        <v>6.2229999999999999</v>
      </c>
      <c r="S1038" s="49">
        <f>T1038+U1038+V1038</f>
        <v>0</v>
      </c>
      <c r="T1038" s="48">
        <v>0</v>
      </c>
      <c r="U1038" s="48">
        <v>0</v>
      </c>
      <c r="V1038" s="48">
        <v>0</v>
      </c>
      <c r="W1038" s="46">
        <f>X1038+Y1038+Z1038</f>
        <v>0</v>
      </c>
      <c r="X1038" s="54">
        <v>0</v>
      </c>
      <c r="Y1038" s="54">
        <v>0</v>
      </c>
      <c r="Z1038" s="54">
        <v>0</v>
      </c>
      <c r="AA1038" s="29">
        <f>AB1038+AC1038+AD1038</f>
        <v>0</v>
      </c>
      <c r="AB1038" s="48">
        <f t="shared" si="271"/>
        <v>0</v>
      </c>
      <c r="AC1038" s="49">
        <f t="shared" si="271"/>
        <v>0</v>
      </c>
      <c r="AD1038" s="50">
        <f t="shared" si="271"/>
        <v>0</v>
      </c>
      <c r="AE1038" s="46">
        <f>AF1038+AG1038+AH1038</f>
        <v>0</v>
      </c>
      <c r="AF1038" s="54"/>
      <c r="AG1038" s="46"/>
      <c r="AH1038" s="55"/>
      <c r="AI1038" s="46"/>
      <c r="AJ1038" s="46"/>
      <c r="AM1038" s="35"/>
      <c r="AN1038" s="35"/>
      <c r="AO1038" s="12"/>
      <c r="AQ1038" s="9"/>
    </row>
    <row r="1039" spans="1:43" ht="19.899999999999999" customHeight="1" x14ac:dyDescent="0.2">
      <c r="A1039" s="40"/>
      <c r="B1039" s="98" t="s">
        <v>41</v>
      </c>
      <c r="C1039" s="48">
        <v>0</v>
      </c>
      <c r="D1039" s="48">
        <f>C1039</f>
        <v>0</v>
      </c>
      <c r="E1039" s="48">
        <v>0</v>
      </c>
      <c r="F1039" s="48">
        <v>0</v>
      </c>
      <c r="G1039" s="49">
        <f>H1039+I1039+J1039</f>
        <v>0</v>
      </c>
      <c r="H1039" s="48"/>
      <c r="I1039" s="48">
        <f>F1039-E1039</f>
        <v>0</v>
      </c>
      <c r="J1039" s="48"/>
      <c r="K1039" s="49"/>
      <c r="L1039" s="48"/>
      <c r="M1039" s="48"/>
      <c r="N1039" s="48"/>
      <c r="O1039" s="49">
        <f t="shared" si="269"/>
        <v>0</v>
      </c>
      <c r="P1039" s="48">
        <v>0</v>
      </c>
      <c r="Q1039" s="48">
        <v>0</v>
      </c>
      <c r="R1039" s="48">
        <v>0</v>
      </c>
      <c r="S1039" s="49">
        <v>0</v>
      </c>
      <c r="T1039" s="48"/>
      <c r="U1039" s="48"/>
      <c r="V1039" s="48"/>
      <c r="W1039" s="49">
        <v>0</v>
      </c>
      <c r="X1039" s="48"/>
      <c r="Y1039" s="48"/>
      <c r="Z1039" s="48"/>
      <c r="AA1039" s="29">
        <f>AB1039+AC1039+AD1039</f>
        <v>0</v>
      </c>
      <c r="AB1039" s="48">
        <f t="shared" si="271"/>
        <v>0</v>
      </c>
      <c r="AC1039" s="49">
        <f t="shared" si="271"/>
        <v>0</v>
      </c>
      <c r="AD1039" s="50">
        <f t="shared" si="271"/>
        <v>0</v>
      </c>
      <c r="AE1039" s="49">
        <f>AF1039+AG1039+AH1039</f>
        <v>0</v>
      </c>
      <c r="AF1039" s="48"/>
      <c r="AG1039" s="49"/>
      <c r="AH1039" s="50"/>
      <c r="AI1039" s="49"/>
      <c r="AJ1039" s="49"/>
      <c r="AM1039" s="35"/>
      <c r="AN1039" s="35"/>
      <c r="AO1039" s="12"/>
      <c r="AQ1039" s="9"/>
    </row>
    <row r="1040" spans="1:43" ht="19.899999999999999" customHeight="1" x14ac:dyDescent="0.2">
      <c r="A1040" s="40"/>
      <c r="B1040" s="98" t="s">
        <v>42</v>
      </c>
      <c r="C1040" s="48">
        <v>5711.299</v>
      </c>
      <c r="D1040" s="48"/>
      <c r="E1040" s="48">
        <v>0</v>
      </c>
      <c r="F1040" s="48">
        <v>0</v>
      </c>
      <c r="G1040" s="49">
        <f>H1040+I1040+J1040</f>
        <v>0</v>
      </c>
      <c r="H1040" s="48"/>
      <c r="I1040" s="48">
        <f>F1040-E1040</f>
        <v>0</v>
      </c>
      <c r="J1040" s="48"/>
      <c r="K1040" s="49"/>
      <c r="L1040" s="48"/>
      <c r="M1040" s="48"/>
      <c r="N1040" s="48"/>
      <c r="O1040" s="49">
        <f t="shared" si="269"/>
        <v>5711.299</v>
      </c>
      <c r="P1040" s="48">
        <v>0</v>
      </c>
      <c r="Q1040" s="48">
        <v>5705.5877010000004</v>
      </c>
      <c r="R1040" s="48">
        <v>5.7112990000000003</v>
      </c>
      <c r="S1040" s="49">
        <v>0</v>
      </c>
      <c r="T1040" s="48"/>
      <c r="U1040" s="48"/>
      <c r="V1040" s="48"/>
      <c r="W1040" s="49">
        <v>0</v>
      </c>
      <c r="X1040" s="48"/>
      <c r="Y1040" s="48"/>
      <c r="Z1040" s="48"/>
      <c r="AA1040" s="29">
        <f>AB1040+AC1040+AD1040</f>
        <v>0</v>
      </c>
      <c r="AB1040" s="48">
        <f t="shared" si="271"/>
        <v>0</v>
      </c>
      <c r="AC1040" s="49">
        <f t="shared" si="271"/>
        <v>0</v>
      </c>
      <c r="AD1040" s="50">
        <f t="shared" si="271"/>
        <v>0</v>
      </c>
      <c r="AE1040" s="49">
        <f>AF1040+AG1040+AH1040</f>
        <v>0</v>
      </c>
      <c r="AF1040" s="48"/>
      <c r="AG1040" s="49"/>
      <c r="AH1040" s="50"/>
      <c r="AI1040" s="49"/>
      <c r="AJ1040" s="49"/>
      <c r="AM1040" s="35"/>
      <c r="AN1040" s="35"/>
      <c r="AO1040" s="12"/>
      <c r="AQ1040" s="9"/>
    </row>
    <row r="1041" spans="1:43" ht="19.899999999999999" customHeight="1" x14ac:dyDescent="0.2">
      <c r="A1041" s="40"/>
      <c r="B1041" s="98" t="s">
        <v>43</v>
      </c>
      <c r="C1041" s="48">
        <v>0</v>
      </c>
      <c r="D1041" s="48"/>
      <c r="E1041" s="48">
        <v>0</v>
      </c>
      <c r="F1041" s="48">
        <v>0</v>
      </c>
      <c r="G1041" s="49">
        <f>H1041+I1041+J1041</f>
        <v>0</v>
      </c>
      <c r="H1041" s="48"/>
      <c r="I1041" s="48">
        <f>F1041-E1041</f>
        <v>0</v>
      </c>
      <c r="J1041" s="48"/>
      <c r="K1041" s="49"/>
      <c r="L1041" s="48"/>
      <c r="M1041" s="48"/>
      <c r="N1041" s="48"/>
      <c r="O1041" s="49">
        <f t="shared" si="269"/>
        <v>0</v>
      </c>
      <c r="P1041" s="48">
        <v>0</v>
      </c>
      <c r="Q1041" s="48">
        <v>0</v>
      </c>
      <c r="R1041" s="48">
        <v>0</v>
      </c>
      <c r="S1041" s="49">
        <v>0</v>
      </c>
      <c r="T1041" s="48"/>
      <c r="U1041" s="48"/>
      <c r="V1041" s="48"/>
      <c r="W1041" s="49">
        <v>0</v>
      </c>
      <c r="X1041" s="48"/>
      <c r="Y1041" s="48"/>
      <c r="Z1041" s="48"/>
      <c r="AA1041" s="29">
        <f>AB1041+AC1041+AD1041</f>
        <v>0</v>
      </c>
      <c r="AB1041" s="48">
        <f t="shared" si="271"/>
        <v>0</v>
      </c>
      <c r="AC1041" s="49">
        <f t="shared" si="271"/>
        <v>0</v>
      </c>
      <c r="AD1041" s="50">
        <f t="shared" si="271"/>
        <v>0</v>
      </c>
      <c r="AE1041" s="49">
        <f>AF1041+AG1041+AH1041</f>
        <v>0</v>
      </c>
      <c r="AF1041" s="48"/>
      <c r="AG1041" s="49"/>
      <c r="AH1041" s="50"/>
      <c r="AI1041" s="49"/>
      <c r="AJ1041" s="49"/>
      <c r="AM1041" s="35"/>
      <c r="AN1041" s="35"/>
      <c r="AO1041" s="12"/>
      <c r="AQ1041" s="9"/>
    </row>
    <row r="1042" spans="1:43" ht="19.899999999999999" customHeight="1" x14ac:dyDescent="0.2">
      <c r="A1042" s="40"/>
      <c r="B1042" s="98" t="s">
        <v>44</v>
      </c>
      <c r="C1042" s="48">
        <v>445.96197999999998</v>
      </c>
      <c r="D1042" s="48"/>
      <c r="E1042" s="48">
        <v>0</v>
      </c>
      <c r="F1042" s="48">
        <v>0</v>
      </c>
      <c r="G1042" s="49">
        <f>H1042+I1042+J1042</f>
        <v>0</v>
      </c>
      <c r="H1042" s="48"/>
      <c r="I1042" s="48">
        <f>F1042-E1042</f>
        <v>0</v>
      </c>
      <c r="J1042" s="48"/>
      <c r="K1042" s="49"/>
      <c r="L1042" s="48"/>
      <c r="M1042" s="48"/>
      <c r="N1042" s="48"/>
      <c r="O1042" s="49">
        <f t="shared" si="269"/>
        <v>511.42399999999958</v>
      </c>
      <c r="P1042" s="48">
        <v>0</v>
      </c>
      <c r="Q1042" s="48">
        <v>510.91229899999956</v>
      </c>
      <c r="R1042" s="48">
        <v>0.51170099999999974</v>
      </c>
      <c r="S1042" s="49">
        <f>T1042+U1042+V1042</f>
        <v>0</v>
      </c>
      <c r="T1042" s="48">
        <f>T1038-SUM(T1039:T1041)</f>
        <v>0</v>
      </c>
      <c r="U1042" s="48">
        <f>U1038-SUM(U1039:U1041)</f>
        <v>0</v>
      </c>
      <c r="V1042" s="48">
        <f>V1038-SUM(V1039:V1041)</f>
        <v>0</v>
      </c>
      <c r="W1042" s="49">
        <f>X1042+Y1042+Z1042</f>
        <v>0</v>
      </c>
      <c r="X1042" s="48">
        <f>X1038-SUM(X1039:X1041)</f>
        <v>0</v>
      </c>
      <c r="Y1042" s="48">
        <f>Y1038-SUM(Y1039:Y1041)</f>
        <v>0</v>
      </c>
      <c r="Z1042" s="48">
        <f>Z1038-SUM(Z1039:Z1041)</f>
        <v>0</v>
      </c>
      <c r="AA1042" s="29">
        <f>AB1042+AC1042+AD1042</f>
        <v>0</v>
      </c>
      <c r="AB1042" s="48">
        <f t="shared" si="271"/>
        <v>0</v>
      </c>
      <c r="AC1042" s="49">
        <f t="shared" si="271"/>
        <v>0</v>
      </c>
      <c r="AD1042" s="50">
        <f t="shared" si="271"/>
        <v>0</v>
      </c>
      <c r="AE1042" s="49">
        <f>AF1042+AG1042+AH1042</f>
        <v>0</v>
      </c>
      <c r="AF1042" s="48"/>
      <c r="AG1042" s="49"/>
      <c r="AH1042" s="50"/>
      <c r="AI1042" s="49"/>
      <c r="AJ1042" s="49"/>
      <c r="AM1042" s="35"/>
      <c r="AN1042" s="35"/>
      <c r="AO1042" s="12"/>
      <c r="AQ1042" s="9"/>
    </row>
    <row r="1043" spans="1:43" ht="85.9" customHeight="1" x14ac:dyDescent="0.2">
      <c r="A1043" s="40">
        <v>190</v>
      </c>
      <c r="B1043" s="123" t="s">
        <v>283</v>
      </c>
      <c r="C1043" s="42">
        <v>6222.6919799999996</v>
      </c>
      <c r="D1043" s="42">
        <f>SUM(D1044:D1047)</f>
        <v>0</v>
      </c>
      <c r="E1043" s="42">
        <v>0</v>
      </c>
      <c r="F1043" s="42">
        <v>0</v>
      </c>
      <c r="G1043" s="46">
        <f t="shared" si="273"/>
        <v>0</v>
      </c>
      <c r="H1043" s="54"/>
      <c r="I1043" s="54"/>
      <c r="J1043" s="54"/>
      <c r="K1043" s="46">
        <f>L1043+M1043+N1043</f>
        <v>0</v>
      </c>
      <c r="L1043" s="54"/>
      <c r="M1043" s="54"/>
      <c r="N1043" s="54"/>
      <c r="O1043" s="46">
        <f t="shared" si="269"/>
        <v>6222.8410000000003</v>
      </c>
      <c r="P1043" s="54">
        <v>0</v>
      </c>
      <c r="Q1043" s="48">
        <v>4250.2</v>
      </c>
      <c r="R1043" s="54">
        <v>1972.6410000000001</v>
      </c>
      <c r="S1043" s="49">
        <f>T1043+U1043+V1043</f>
        <v>0</v>
      </c>
      <c r="T1043" s="48">
        <v>0</v>
      </c>
      <c r="U1043" s="48">
        <v>0</v>
      </c>
      <c r="V1043" s="48">
        <v>0</v>
      </c>
      <c r="W1043" s="46">
        <f>X1043+Y1043+Z1043</f>
        <v>4482.8545379999996</v>
      </c>
      <c r="X1043" s="54">
        <v>0</v>
      </c>
      <c r="Y1043" s="54">
        <v>3061.7896479999999</v>
      </c>
      <c r="Z1043" s="54">
        <v>1421.0648900000001</v>
      </c>
      <c r="AA1043" s="29">
        <f t="shared" si="270"/>
        <v>4482.8545379999996</v>
      </c>
      <c r="AB1043" s="48">
        <f t="shared" si="271"/>
        <v>0</v>
      </c>
      <c r="AC1043" s="49">
        <f t="shared" si="271"/>
        <v>3061.7896479999999</v>
      </c>
      <c r="AD1043" s="50">
        <f t="shared" si="271"/>
        <v>1421.0648900000001</v>
      </c>
      <c r="AE1043" s="46">
        <f t="shared" si="272"/>
        <v>0</v>
      </c>
      <c r="AF1043" s="54"/>
      <c r="AG1043" s="46"/>
      <c r="AH1043" s="55"/>
      <c r="AI1043" s="46"/>
      <c r="AJ1043" s="46"/>
      <c r="AM1043" s="35"/>
      <c r="AN1043" s="35"/>
      <c r="AO1043" s="12"/>
      <c r="AQ1043" s="9"/>
    </row>
    <row r="1044" spans="1:43" ht="19.899999999999999" customHeight="1" x14ac:dyDescent="0.2">
      <c r="A1044" s="40"/>
      <c r="B1044" s="98" t="s">
        <v>41</v>
      </c>
      <c r="C1044" s="48">
        <v>0</v>
      </c>
      <c r="D1044" s="48">
        <f>C1044</f>
        <v>0</v>
      </c>
      <c r="E1044" s="48">
        <v>0</v>
      </c>
      <c r="F1044" s="48">
        <v>0</v>
      </c>
      <c r="G1044" s="49">
        <f t="shared" si="273"/>
        <v>0</v>
      </c>
      <c r="H1044" s="48"/>
      <c r="I1044" s="48">
        <f>F1044-E1044</f>
        <v>0</v>
      </c>
      <c r="J1044" s="48"/>
      <c r="K1044" s="49"/>
      <c r="L1044" s="48"/>
      <c r="M1044" s="48"/>
      <c r="N1044" s="48"/>
      <c r="O1044" s="49">
        <f t="shared" si="269"/>
        <v>0</v>
      </c>
      <c r="P1044" s="48">
        <v>0</v>
      </c>
      <c r="Q1044" s="48">
        <v>0</v>
      </c>
      <c r="R1044" s="48">
        <v>0</v>
      </c>
      <c r="S1044" s="49">
        <v>0</v>
      </c>
      <c r="T1044" s="48"/>
      <c r="U1044" s="48"/>
      <c r="V1044" s="48"/>
      <c r="W1044" s="49">
        <v>0</v>
      </c>
      <c r="X1044" s="48"/>
      <c r="Y1044" s="48"/>
      <c r="Z1044" s="48"/>
      <c r="AA1044" s="29">
        <f t="shared" si="270"/>
        <v>0</v>
      </c>
      <c r="AB1044" s="48">
        <f t="shared" si="271"/>
        <v>0</v>
      </c>
      <c r="AC1044" s="49">
        <f t="shared" si="271"/>
        <v>0</v>
      </c>
      <c r="AD1044" s="50">
        <f t="shared" si="271"/>
        <v>0</v>
      </c>
      <c r="AE1044" s="49">
        <f t="shared" si="272"/>
        <v>0</v>
      </c>
      <c r="AF1044" s="48"/>
      <c r="AG1044" s="49"/>
      <c r="AH1044" s="50"/>
      <c r="AI1044" s="49"/>
      <c r="AJ1044" s="49"/>
      <c r="AM1044" s="35"/>
      <c r="AN1044" s="35"/>
      <c r="AO1044" s="12"/>
      <c r="AQ1044" s="9"/>
    </row>
    <row r="1045" spans="1:43" ht="19.899999999999999" customHeight="1" x14ac:dyDescent="0.2">
      <c r="A1045" s="40"/>
      <c r="B1045" s="98" t="s">
        <v>42</v>
      </c>
      <c r="C1045" s="48">
        <v>5776.73</v>
      </c>
      <c r="D1045" s="48"/>
      <c r="E1045" s="48">
        <v>0</v>
      </c>
      <c r="F1045" s="48">
        <v>0</v>
      </c>
      <c r="G1045" s="49">
        <f t="shared" si="273"/>
        <v>0</v>
      </c>
      <c r="H1045" s="48"/>
      <c r="I1045" s="48">
        <f>F1045-E1045</f>
        <v>0</v>
      </c>
      <c r="J1045" s="48"/>
      <c r="K1045" s="49"/>
      <c r="L1045" s="48"/>
      <c r="M1045" s="48"/>
      <c r="N1045" s="48"/>
      <c r="O1045" s="49">
        <f t="shared" si="269"/>
        <v>5776.73</v>
      </c>
      <c r="P1045" s="48">
        <v>0</v>
      </c>
      <c r="Q1045" s="48">
        <v>3945.50659</v>
      </c>
      <c r="R1045" s="48">
        <v>1831.2234099999998</v>
      </c>
      <c r="S1045" s="49">
        <v>0</v>
      </c>
      <c r="T1045" s="48"/>
      <c r="U1045" s="48"/>
      <c r="V1045" s="48"/>
      <c r="W1045" s="49">
        <v>4482.8545400000003</v>
      </c>
      <c r="X1045" s="48"/>
      <c r="Y1045" s="48">
        <v>3061.7896479999999</v>
      </c>
      <c r="Z1045" s="48">
        <v>1421.0648900000001</v>
      </c>
      <c r="AA1045" s="29">
        <f t="shared" si="270"/>
        <v>4482.8545379999996</v>
      </c>
      <c r="AB1045" s="48">
        <f t="shared" si="271"/>
        <v>0</v>
      </c>
      <c r="AC1045" s="49">
        <f t="shared" si="271"/>
        <v>3061.7896479999999</v>
      </c>
      <c r="AD1045" s="50">
        <f t="shared" si="271"/>
        <v>1421.0648900000001</v>
      </c>
      <c r="AE1045" s="49">
        <f t="shared" si="272"/>
        <v>0</v>
      </c>
      <c r="AF1045" s="48"/>
      <c r="AG1045" s="49"/>
      <c r="AH1045" s="50"/>
      <c r="AI1045" s="49"/>
      <c r="AJ1045" s="49"/>
      <c r="AM1045" s="35"/>
      <c r="AN1045" s="35"/>
      <c r="AO1045" s="12"/>
      <c r="AQ1045" s="9"/>
    </row>
    <row r="1046" spans="1:43" ht="19.899999999999999" customHeight="1" x14ac:dyDescent="0.2">
      <c r="A1046" s="40"/>
      <c r="B1046" s="98" t="s">
        <v>43</v>
      </c>
      <c r="C1046" s="48">
        <v>0</v>
      </c>
      <c r="D1046" s="48"/>
      <c r="E1046" s="48">
        <v>0</v>
      </c>
      <c r="F1046" s="48">
        <v>0</v>
      </c>
      <c r="G1046" s="49">
        <f t="shared" si="273"/>
        <v>0</v>
      </c>
      <c r="H1046" s="48"/>
      <c r="I1046" s="48">
        <f>F1046-E1046</f>
        <v>0</v>
      </c>
      <c r="J1046" s="48"/>
      <c r="K1046" s="49"/>
      <c r="L1046" s="48"/>
      <c r="M1046" s="48"/>
      <c r="N1046" s="48"/>
      <c r="O1046" s="49">
        <f t="shared" si="269"/>
        <v>0</v>
      </c>
      <c r="P1046" s="48">
        <v>0</v>
      </c>
      <c r="Q1046" s="48">
        <v>0</v>
      </c>
      <c r="R1046" s="48">
        <v>0</v>
      </c>
      <c r="S1046" s="49">
        <v>0</v>
      </c>
      <c r="T1046" s="48"/>
      <c r="U1046" s="48"/>
      <c r="V1046" s="48"/>
      <c r="W1046" s="49">
        <v>0</v>
      </c>
      <c r="X1046" s="48"/>
      <c r="Y1046" s="48"/>
      <c r="Z1046" s="48"/>
      <c r="AA1046" s="29">
        <f t="shared" si="270"/>
        <v>0</v>
      </c>
      <c r="AB1046" s="48">
        <f t="shared" si="271"/>
        <v>0</v>
      </c>
      <c r="AC1046" s="49">
        <f t="shared" si="271"/>
        <v>0</v>
      </c>
      <c r="AD1046" s="50">
        <f t="shared" si="271"/>
        <v>0</v>
      </c>
      <c r="AE1046" s="49">
        <f t="shared" si="272"/>
        <v>0</v>
      </c>
      <c r="AF1046" s="48"/>
      <c r="AG1046" s="49"/>
      <c r="AH1046" s="50"/>
      <c r="AI1046" s="49"/>
      <c r="AJ1046" s="49"/>
      <c r="AM1046" s="35"/>
      <c r="AN1046" s="35"/>
      <c r="AO1046" s="12"/>
      <c r="AQ1046" s="9"/>
    </row>
    <row r="1047" spans="1:43" ht="19.899999999999999" customHeight="1" x14ac:dyDescent="0.2">
      <c r="A1047" s="40"/>
      <c r="B1047" s="98" t="s">
        <v>44</v>
      </c>
      <c r="C1047" s="48">
        <v>445.96197999999998</v>
      </c>
      <c r="D1047" s="48"/>
      <c r="E1047" s="48">
        <v>0</v>
      </c>
      <c r="F1047" s="48">
        <v>0</v>
      </c>
      <c r="G1047" s="49">
        <f t="shared" si="273"/>
        <v>0</v>
      </c>
      <c r="H1047" s="48"/>
      <c r="I1047" s="48">
        <f>F1047-E1047</f>
        <v>0</v>
      </c>
      <c r="J1047" s="48"/>
      <c r="K1047" s="49"/>
      <c r="L1047" s="48"/>
      <c r="M1047" s="48"/>
      <c r="N1047" s="48"/>
      <c r="O1047" s="49">
        <f t="shared" si="269"/>
        <v>446.11099999999959</v>
      </c>
      <c r="P1047" s="48">
        <v>0</v>
      </c>
      <c r="Q1047" s="48">
        <v>304.6934099999994</v>
      </c>
      <c r="R1047" s="48">
        <v>141.41759000000019</v>
      </c>
      <c r="S1047" s="49">
        <f>T1047+U1047+V1047</f>
        <v>0</v>
      </c>
      <c r="T1047" s="48">
        <f>T1043-SUM(T1044:T1046)</f>
        <v>0</v>
      </c>
      <c r="U1047" s="48">
        <f>U1043-SUM(U1044:U1046)</f>
        <v>0</v>
      </c>
      <c r="V1047" s="48">
        <f>V1043-SUM(V1044:V1046)</f>
        <v>0</v>
      </c>
      <c r="W1047" s="49">
        <f>X1047+Y1047+Z1047</f>
        <v>0</v>
      </c>
      <c r="X1047" s="48">
        <f>X1043-SUM(X1044:X1046)</f>
        <v>0</v>
      </c>
      <c r="Y1047" s="48">
        <f>Y1043-SUM(Y1044:Y1046)</f>
        <v>0</v>
      </c>
      <c r="Z1047" s="48">
        <f>Z1043-SUM(Z1044:Z1046)</f>
        <v>0</v>
      </c>
      <c r="AA1047" s="29">
        <f t="shared" si="270"/>
        <v>0</v>
      </c>
      <c r="AB1047" s="48">
        <f t="shared" si="271"/>
        <v>0</v>
      </c>
      <c r="AC1047" s="49">
        <f t="shared" si="271"/>
        <v>0</v>
      </c>
      <c r="AD1047" s="50">
        <f t="shared" si="271"/>
        <v>0</v>
      </c>
      <c r="AE1047" s="49">
        <f t="shared" si="272"/>
        <v>0</v>
      </c>
      <c r="AF1047" s="48"/>
      <c r="AG1047" s="49"/>
      <c r="AH1047" s="50"/>
      <c r="AI1047" s="49"/>
      <c r="AJ1047" s="49"/>
      <c r="AM1047" s="35"/>
      <c r="AN1047" s="35"/>
      <c r="AO1047" s="12"/>
      <c r="AQ1047" s="9"/>
    </row>
    <row r="1048" spans="1:43" ht="98.45" customHeight="1" x14ac:dyDescent="0.2">
      <c r="A1048" s="40">
        <v>191</v>
      </c>
      <c r="B1048" s="123" t="s">
        <v>284</v>
      </c>
      <c r="C1048" s="42">
        <v>6222.6919799999996</v>
      </c>
      <c r="D1048" s="42">
        <f>SUM(D1049:D1052)</f>
        <v>0</v>
      </c>
      <c r="E1048" s="42">
        <v>0</v>
      </c>
      <c r="F1048" s="42">
        <v>0</v>
      </c>
      <c r="G1048" s="46">
        <f t="shared" si="273"/>
        <v>0</v>
      </c>
      <c r="H1048" s="54"/>
      <c r="I1048" s="54"/>
      <c r="J1048" s="54"/>
      <c r="K1048" s="46">
        <f>L1048+M1048+N1048</f>
        <v>0</v>
      </c>
      <c r="L1048" s="54"/>
      <c r="M1048" s="54"/>
      <c r="N1048" s="54"/>
      <c r="O1048" s="46">
        <f t="shared" si="269"/>
        <v>6222.7979999999998</v>
      </c>
      <c r="P1048" s="54">
        <v>0</v>
      </c>
      <c r="Q1048" s="48">
        <v>4804</v>
      </c>
      <c r="R1048" s="54">
        <v>1418.798</v>
      </c>
      <c r="S1048" s="49">
        <f>T1048+U1048+V1048</f>
        <v>290.04399999999998</v>
      </c>
      <c r="T1048" s="48">
        <v>0</v>
      </c>
      <c r="U1048" s="48">
        <v>223.91397000000001</v>
      </c>
      <c r="V1048" s="48">
        <v>66.130030000000005</v>
      </c>
      <c r="W1048" s="46">
        <f>X1048+Y1048+Z1048</f>
        <v>5623.5534400000006</v>
      </c>
      <c r="X1048" s="54">
        <v>0</v>
      </c>
      <c r="Y1048" s="54">
        <v>4341.3832500000008</v>
      </c>
      <c r="Z1048" s="54">
        <v>1282.17019</v>
      </c>
      <c r="AA1048" s="29">
        <f t="shared" si="270"/>
        <v>5333.5094400000016</v>
      </c>
      <c r="AB1048" s="48">
        <f t="shared" si="271"/>
        <v>0</v>
      </c>
      <c r="AC1048" s="49">
        <f t="shared" si="271"/>
        <v>4117.4692800000012</v>
      </c>
      <c r="AD1048" s="50">
        <f t="shared" si="271"/>
        <v>1216.04016</v>
      </c>
      <c r="AE1048" s="46">
        <f t="shared" si="272"/>
        <v>0</v>
      </c>
      <c r="AF1048" s="54"/>
      <c r="AG1048" s="46"/>
      <c r="AH1048" s="55"/>
      <c r="AI1048" s="46"/>
      <c r="AJ1048" s="46"/>
      <c r="AM1048" s="35"/>
      <c r="AN1048" s="35"/>
      <c r="AO1048" s="12"/>
      <c r="AQ1048" s="9"/>
    </row>
    <row r="1049" spans="1:43" ht="19.899999999999999" customHeight="1" x14ac:dyDescent="0.2">
      <c r="A1049" s="40"/>
      <c r="B1049" s="98" t="s">
        <v>41</v>
      </c>
      <c r="C1049" s="48">
        <v>0</v>
      </c>
      <c r="D1049" s="48">
        <f>C1049</f>
        <v>0</v>
      </c>
      <c r="E1049" s="48">
        <v>0</v>
      </c>
      <c r="F1049" s="48">
        <v>0</v>
      </c>
      <c r="G1049" s="49">
        <f t="shared" si="273"/>
        <v>0</v>
      </c>
      <c r="H1049" s="48"/>
      <c r="I1049" s="48">
        <f>F1049-E1049</f>
        <v>0</v>
      </c>
      <c r="J1049" s="48"/>
      <c r="K1049" s="49"/>
      <c r="L1049" s="48"/>
      <c r="M1049" s="48"/>
      <c r="N1049" s="48"/>
      <c r="O1049" s="49">
        <f t="shared" si="269"/>
        <v>0</v>
      </c>
      <c r="P1049" s="48">
        <v>0</v>
      </c>
      <c r="Q1049" s="48">
        <v>0</v>
      </c>
      <c r="R1049" s="48">
        <v>0</v>
      </c>
      <c r="S1049" s="49">
        <v>0</v>
      </c>
      <c r="T1049" s="48"/>
      <c r="U1049" s="48"/>
      <c r="V1049" s="48"/>
      <c r="W1049" s="49">
        <v>0</v>
      </c>
      <c r="X1049" s="48"/>
      <c r="Y1049" s="48"/>
      <c r="Z1049" s="48"/>
      <c r="AA1049" s="29">
        <f t="shared" si="270"/>
        <v>0</v>
      </c>
      <c r="AB1049" s="48">
        <f t="shared" si="271"/>
        <v>0</v>
      </c>
      <c r="AC1049" s="49">
        <f t="shared" si="271"/>
        <v>0</v>
      </c>
      <c r="AD1049" s="50">
        <f t="shared" si="271"/>
        <v>0</v>
      </c>
      <c r="AE1049" s="49">
        <f t="shared" si="272"/>
        <v>0</v>
      </c>
      <c r="AF1049" s="48"/>
      <c r="AG1049" s="49"/>
      <c r="AH1049" s="50"/>
      <c r="AI1049" s="49"/>
      <c r="AJ1049" s="49"/>
      <c r="AM1049" s="35"/>
      <c r="AN1049" s="35"/>
      <c r="AO1049" s="12"/>
      <c r="AQ1049" s="9"/>
    </row>
    <row r="1050" spans="1:43" ht="19.899999999999999" customHeight="1" x14ac:dyDescent="0.2">
      <c r="A1050" s="40"/>
      <c r="B1050" s="98" t="s">
        <v>42</v>
      </c>
      <c r="C1050" s="48">
        <v>5776.73</v>
      </c>
      <c r="D1050" s="48"/>
      <c r="E1050" s="48">
        <v>0</v>
      </c>
      <c r="F1050" s="48">
        <v>0</v>
      </c>
      <c r="G1050" s="49">
        <f t="shared" si="273"/>
        <v>0</v>
      </c>
      <c r="H1050" s="48"/>
      <c r="I1050" s="48">
        <f>F1050-E1050</f>
        <v>0</v>
      </c>
      <c r="J1050" s="48"/>
      <c r="K1050" s="49"/>
      <c r="L1050" s="48"/>
      <c r="M1050" s="48"/>
      <c r="N1050" s="48"/>
      <c r="O1050" s="49">
        <f t="shared" si="269"/>
        <v>5776.73</v>
      </c>
      <c r="P1050" s="48">
        <v>0</v>
      </c>
      <c r="Q1050" s="48">
        <v>4457.3999999999996</v>
      </c>
      <c r="R1050" s="48">
        <v>1319.33</v>
      </c>
      <c r="S1050" s="49">
        <v>290.04399999999998</v>
      </c>
      <c r="T1050" s="48"/>
      <c r="U1050" s="48">
        <v>223.91397000000001</v>
      </c>
      <c r="V1050" s="48">
        <v>66.130030000000005</v>
      </c>
      <c r="W1050" s="49">
        <v>5623.5534399999997</v>
      </c>
      <c r="X1050" s="48"/>
      <c r="Y1050" s="48">
        <v>4341.3832500000008</v>
      </c>
      <c r="Z1050" s="48">
        <v>1282.17019</v>
      </c>
      <c r="AA1050" s="29">
        <f t="shared" si="270"/>
        <v>5333.5094400000016</v>
      </c>
      <c r="AB1050" s="48">
        <f t="shared" si="271"/>
        <v>0</v>
      </c>
      <c r="AC1050" s="49">
        <f t="shared" si="271"/>
        <v>4117.4692800000012</v>
      </c>
      <c r="AD1050" s="50">
        <f t="shared" si="271"/>
        <v>1216.04016</v>
      </c>
      <c r="AE1050" s="49">
        <f t="shared" si="272"/>
        <v>0</v>
      </c>
      <c r="AF1050" s="48"/>
      <c r="AG1050" s="49"/>
      <c r="AH1050" s="50"/>
      <c r="AI1050" s="49"/>
      <c r="AJ1050" s="49"/>
      <c r="AM1050" s="35"/>
      <c r="AN1050" s="35"/>
      <c r="AO1050" s="12"/>
      <c r="AQ1050" s="9"/>
    </row>
    <row r="1051" spans="1:43" ht="19.899999999999999" customHeight="1" x14ac:dyDescent="0.2">
      <c r="A1051" s="40"/>
      <c r="B1051" s="98" t="s">
        <v>43</v>
      </c>
      <c r="C1051" s="48">
        <v>0</v>
      </c>
      <c r="D1051" s="48"/>
      <c r="E1051" s="48">
        <v>0</v>
      </c>
      <c r="F1051" s="48">
        <v>0</v>
      </c>
      <c r="G1051" s="49">
        <f t="shared" si="273"/>
        <v>0</v>
      </c>
      <c r="H1051" s="48"/>
      <c r="I1051" s="48">
        <f>F1051-E1051</f>
        <v>0</v>
      </c>
      <c r="J1051" s="48"/>
      <c r="K1051" s="49"/>
      <c r="L1051" s="48"/>
      <c r="M1051" s="48"/>
      <c r="N1051" s="48"/>
      <c r="O1051" s="49">
        <f t="shared" si="269"/>
        <v>0</v>
      </c>
      <c r="P1051" s="48">
        <v>0</v>
      </c>
      <c r="Q1051" s="48">
        <v>0</v>
      </c>
      <c r="R1051" s="48">
        <v>0</v>
      </c>
      <c r="S1051" s="49">
        <v>0</v>
      </c>
      <c r="T1051" s="48"/>
      <c r="U1051" s="48"/>
      <c r="V1051" s="48"/>
      <c r="W1051" s="49">
        <v>0</v>
      </c>
      <c r="X1051" s="48"/>
      <c r="Y1051" s="48"/>
      <c r="Z1051" s="48"/>
      <c r="AA1051" s="29">
        <f t="shared" si="270"/>
        <v>0</v>
      </c>
      <c r="AB1051" s="48">
        <f t="shared" si="271"/>
        <v>0</v>
      </c>
      <c r="AC1051" s="49">
        <f t="shared" si="271"/>
        <v>0</v>
      </c>
      <c r="AD1051" s="50">
        <f t="shared" si="271"/>
        <v>0</v>
      </c>
      <c r="AE1051" s="49">
        <f t="shared" si="272"/>
        <v>0</v>
      </c>
      <c r="AF1051" s="48"/>
      <c r="AG1051" s="49"/>
      <c r="AH1051" s="50"/>
      <c r="AI1051" s="49"/>
      <c r="AJ1051" s="49"/>
      <c r="AM1051" s="35"/>
      <c r="AN1051" s="35"/>
      <c r="AO1051" s="12"/>
      <c r="AQ1051" s="9"/>
    </row>
    <row r="1052" spans="1:43" ht="19.899999999999999" customHeight="1" x14ac:dyDescent="0.2">
      <c r="A1052" s="40"/>
      <c r="B1052" s="98" t="s">
        <v>44</v>
      </c>
      <c r="C1052" s="48">
        <v>445.96197999999998</v>
      </c>
      <c r="D1052" s="48"/>
      <c r="E1052" s="48">
        <v>0</v>
      </c>
      <c r="F1052" s="48">
        <v>0</v>
      </c>
      <c r="G1052" s="49">
        <f t="shared" si="273"/>
        <v>0</v>
      </c>
      <c r="H1052" s="48"/>
      <c r="I1052" s="48">
        <f>F1052-E1052</f>
        <v>0</v>
      </c>
      <c r="J1052" s="48"/>
      <c r="K1052" s="49"/>
      <c r="L1052" s="48"/>
      <c r="M1052" s="48"/>
      <c r="N1052" s="48"/>
      <c r="O1052" s="49">
        <f t="shared" ref="O1052:O1057" si="274">P1052+Q1052+R1052</f>
        <v>446.06800000000106</v>
      </c>
      <c r="P1052" s="48">
        <v>0</v>
      </c>
      <c r="Q1052" s="48">
        <v>346.6000000000011</v>
      </c>
      <c r="R1052" s="48">
        <v>99.467999999999961</v>
      </c>
      <c r="S1052" s="49">
        <f>T1052+U1052+V1052</f>
        <v>0</v>
      </c>
      <c r="T1052" s="48">
        <f>T1048-SUM(T1049:T1051)</f>
        <v>0</v>
      </c>
      <c r="U1052" s="48">
        <f>U1048-SUM(U1049:U1051)</f>
        <v>0</v>
      </c>
      <c r="V1052" s="48">
        <f>V1048-SUM(V1049:V1051)</f>
        <v>0</v>
      </c>
      <c r="W1052" s="49">
        <f>X1052+Y1052+Z1052</f>
        <v>0</v>
      </c>
      <c r="X1052" s="48">
        <f>X1048-SUM(X1049:X1051)</f>
        <v>0</v>
      </c>
      <c r="Y1052" s="48">
        <f>Y1048-SUM(Y1049:Y1051)</f>
        <v>0</v>
      </c>
      <c r="Z1052" s="48">
        <f>Z1048-SUM(Z1049:Z1051)</f>
        <v>0</v>
      </c>
      <c r="AA1052" s="29">
        <f t="shared" si="270"/>
        <v>0</v>
      </c>
      <c r="AB1052" s="48">
        <f t="shared" si="271"/>
        <v>0</v>
      </c>
      <c r="AC1052" s="49">
        <f t="shared" si="271"/>
        <v>0</v>
      </c>
      <c r="AD1052" s="50">
        <f t="shared" si="271"/>
        <v>0</v>
      </c>
      <c r="AE1052" s="49">
        <f t="shared" ref="AE1052:AE1056" si="275">AF1052+AG1052+AH1052</f>
        <v>0</v>
      </c>
      <c r="AF1052" s="48"/>
      <c r="AG1052" s="49"/>
      <c r="AH1052" s="50"/>
      <c r="AI1052" s="49"/>
      <c r="AJ1052" s="49"/>
      <c r="AM1052" s="35"/>
      <c r="AN1052" s="35"/>
      <c r="AO1052" s="12"/>
      <c r="AQ1052" s="9"/>
    </row>
    <row r="1053" spans="1:43" ht="106.5" customHeight="1" x14ac:dyDescent="0.2">
      <c r="A1053" s="40">
        <v>192</v>
      </c>
      <c r="B1053" s="123" t="s">
        <v>285</v>
      </c>
      <c r="C1053" s="42">
        <v>6211.2465399999992</v>
      </c>
      <c r="D1053" s="42">
        <f>SUM(D1054:D1057)</f>
        <v>0</v>
      </c>
      <c r="E1053" s="42">
        <v>0</v>
      </c>
      <c r="F1053" s="42">
        <v>0</v>
      </c>
      <c r="G1053" s="46">
        <f t="shared" ref="G1053:G1057" si="276">H1053+I1053+J1053</f>
        <v>0</v>
      </c>
      <c r="H1053" s="54"/>
      <c r="I1053" s="54"/>
      <c r="J1053" s="54"/>
      <c r="K1053" s="46">
        <f>L1053+M1053+N1053</f>
        <v>0</v>
      </c>
      <c r="L1053" s="54"/>
      <c r="M1053" s="54"/>
      <c r="N1053" s="54"/>
      <c r="O1053" s="46">
        <f t="shared" si="274"/>
        <v>6222.7460000000001</v>
      </c>
      <c r="P1053" s="54">
        <v>0</v>
      </c>
      <c r="Q1053" s="48">
        <v>6210.3</v>
      </c>
      <c r="R1053" s="54">
        <v>12.446</v>
      </c>
      <c r="S1053" s="49">
        <f>T1053+U1053+V1053</f>
        <v>294.09888999999998</v>
      </c>
      <c r="T1053" s="48">
        <v>0</v>
      </c>
      <c r="U1053" s="48">
        <v>289.46391</v>
      </c>
      <c r="V1053" s="48">
        <v>4.6349800000000005</v>
      </c>
      <c r="W1053" s="46">
        <f>X1053+Y1053+Z1053</f>
        <v>4660.2814699999999</v>
      </c>
      <c r="X1053" s="54">
        <v>0</v>
      </c>
      <c r="Y1053" s="54">
        <v>4650.9609</v>
      </c>
      <c r="Z1053" s="54">
        <v>9.32057</v>
      </c>
      <c r="AA1053" s="29">
        <f t="shared" si="270"/>
        <v>4366.1825799999997</v>
      </c>
      <c r="AB1053" s="48">
        <f t="shared" si="271"/>
        <v>0</v>
      </c>
      <c r="AC1053" s="49">
        <f t="shared" si="271"/>
        <v>4361.4969899999996</v>
      </c>
      <c r="AD1053" s="50">
        <f t="shared" si="271"/>
        <v>4.6855899999999995</v>
      </c>
      <c r="AE1053" s="46">
        <f t="shared" si="275"/>
        <v>0</v>
      </c>
      <c r="AF1053" s="54"/>
      <c r="AG1053" s="46"/>
      <c r="AH1053" s="55"/>
      <c r="AI1053" s="46"/>
      <c r="AJ1053" s="46"/>
      <c r="AM1053" s="35"/>
      <c r="AN1053" s="35"/>
      <c r="AO1053" s="12"/>
      <c r="AQ1053" s="9"/>
    </row>
    <row r="1054" spans="1:43" ht="19.899999999999999" customHeight="1" x14ac:dyDescent="0.2">
      <c r="A1054" s="40"/>
      <c r="B1054" s="98" t="s">
        <v>41</v>
      </c>
      <c r="C1054" s="48">
        <v>0</v>
      </c>
      <c r="D1054" s="48">
        <f>C1054</f>
        <v>0</v>
      </c>
      <c r="E1054" s="48">
        <v>0</v>
      </c>
      <c r="F1054" s="48">
        <v>0</v>
      </c>
      <c r="G1054" s="49">
        <f t="shared" si="276"/>
        <v>0</v>
      </c>
      <c r="H1054" s="48"/>
      <c r="I1054" s="48">
        <f>F1054-E1054</f>
        <v>0</v>
      </c>
      <c r="J1054" s="48"/>
      <c r="K1054" s="49"/>
      <c r="L1054" s="48"/>
      <c r="M1054" s="48"/>
      <c r="N1054" s="48"/>
      <c r="O1054" s="49">
        <f t="shared" si="274"/>
        <v>0</v>
      </c>
      <c r="P1054" s="48">
        <v>0</v>
      </c>
      <c r="Q1054" s="48">
        <v>0</v>
      </c>
      <c r="R1054" s="48">
        <v>0</v>
      </c>
      <c r="S1054" s="49">
        <v>0</v>
      </c>
      <c r="T1054" s="48"/>
      <c r="U1054" s="48"/>
      <c r="V1054" s="48"/>
      <c r="W1054" s="49">
        <v>0</v>
      </c>
      <c r="X1054" s="48"/>
      <c r="Y1054" s="48"/>
      <c r="Z1054" s="48"/>
      <c r="AA1054" s="29">
        <f t="shared" si="270"/>
        <v>0</v>
      </c>
      <c r="AB1054" s="48">
        <f t="shared" si="271"/>
        <v>0</v>
      </c>
      <c r="AC1054" s="49">
        <f t="shared" si="271"/>
        <v>0</v>
      </c>
      <c r="AD1054" s="50">
        <f t="shared" si="271"/>
        <v>0</v>
      </c>
      <c r="AE1054" s="49">
        <f t="shared" si="275"/>
        <v>0</v>
      </c>
      <c r="AF1054" s="48"/>
      <c r="AG1054" s="49"/>
      <c r="AH1054" s="50"/>
      <c r="AI1054" s="49"/>
      <c r="AJ1054" s="49"/>
      <c r="AM1054" s="35"/>
      <c r="AN1054" s="35"/>
      <c r="AO1054" s="12"/>
      <c r="AQ1054" s="9"/>
    </row>
    <row r="1055" spans="1:43" ht="19.899999999999999" customHeight="1" x14ac:dyDescent="0.2">
      <c r="A1055" s="40"/>
      <c r="B1055" s="98" t="s">
        <v>42</v>
      </c>
      <c r="C1055" s="48">
        <v>5776.73</v>
      </c>
      <c r="D1055" s="48"/>
      <c r="E1055" s="48">
        <v>0</v>
      </c>
      <c r="F1055" s="48">
        <v>0</v>
      </c>
      <c r="G1055" s="49">
        <f t="shared" si="276"/>
        <v>0</v>
      </c>
      <c r="H1055" s="48"/>
      <c r="I1055" s="48">
        <f>F1055-E1055</f>
        <v>0</v>
      </c>
      <c r="J1055" s="48"/>
      <c r="K1055" s="49"/>
      <c r="L1055" s="48"/>
      <c r="M1055" s="48"/>
      <c r="N1055" s="48"/>
      <c r="O1055" s="49">
        <f t="shared" si="274"/>
        <v>5776.73</v>
      </c>
      <c r="P1055" s="48">
        <v>0</v>
      </c>
      <c r="Q1055" s="48">
        <v>5765.1765399999995</v>
      </c>
      <c r="R1055" s="48">
        <v>11.553459999999999</v>
      </c>
      <c r="S1055" s="49">
        <v>294.09888999999998</v>
      </c>
      <c r="T1055" s="48"/>
      <c r="U1055" s="48">
        <v>289.46391</v>
      </c>
      <c r="V1055" s="48">
        <v>4.6349800000000005</v>
      </c>
      <c r="W1055" s="49">
        <v>4660.2814699999999</v>
      </c>
      <c r="X1055" s="48"/>
      <c r="Y1055" s="48">
        <v>4650.9609</v>
      </c>
      <c r="Z1055" s="48">
        <v>9.32057</v>
      </c>
      <c r="AA1055" s="29">
        <f t="shared" si="270"/>
        <v>4366.1825799999997</v>
      </c>
      <c r="AB1055" s="48">
        <f t="shared" si="271"/>
        <v>0</v>
      </c>
      <c r="AC1055" s="49">
        <f t="shared" si="271"/>
        <v>4361.4969899999996</v>
      </c>
      <c r="AD1055" s="50">
        <f t="shared" si="271"/>
        <v>4.6855899999999995</v>
      </c>
      <c r="AE1055" s="49">
        <f t="shared" si="275"/>
        <v>0</v>
      </c>
      <c r="AF1055" s="48"/>
      <c r="AG1055" s="49"/>
      <c r="AH1055" s="50"/>
      <c r="AI1055" s="49"/>
      <c r="AJ1055" s="49"/>
      <c r="AM1055" s="35"/>
      <c r="AN1055" s="35"/>
      <c r="AO1055" s="12"/>
      <c r="AQ1055" s="9"/>
    </row>
    <row r="1056" spans="1:43" ht="19.899999999999999" customHeight="1" x14ac:dyDescent="0.2">
      <c r="A1056" s="40"/>
      <c r="B1056" s="98" t="s">
        <v>43</v>
      </c>
      <c r="C1056" s="48">
        <v>0</v>
      </c>
      <c r="D1056" s="48"/>
      <c r="E1056" s="48">
        <v>0</v>
      </c>
      <c r="F1056" s="48">
        <v>0</v>
      </c>
      <c r="G1056" s="49">
        <f t="shared" si="276"/>
        <v>0</v>
      </c>
      <c r="H1056" s="48"/>
      <c r="I1056" s="48">
        <f>F1056-E1056</f>
        <v>0</v>
      </c>
      <c r="J1056" s="48"/>
      <c r="K1056" s="49"/>
      <c r="L1056" s="48"/>
      <c r="M1056" s="48"/>
      <c r="N1056" s="48"/>
      <c r="O1056" s="49">
        <f t="shared" si="274"/>
        <v>0</v>
      </c>
      <c r="P1056" s="48">
        <v>0</v>
      </c>
      <c r="Q1056" s="48">
        <v>0</v>
      </c>
      <c r="R1056" s="48">
        <v>0</v>
      </c>
      <c r="S1056" s="49">
        <v>0</v>
      </c>
      <c r="T1056" s="48"/>
      <c r="U1056" s="48"/>
      <c r="V1056" s="48"/>
      <c r="W1056" s="49">
        <v>0</v>
      </c>
      <c r="X1056" s="48"/>
      <c r="Y1056" s="48"/>
      <c r="Z1056" s="48"/>
      <c r="AA1056" s="29">
        <f t="shared" si="270"/>
        <v>0</v>
      </c>
      <c r="AB1056" s="48">
        <f t="shared" si="271"/>
        <v>0</v>
      </c>
      <c r="AC1056" s="49">
        <f t="shared" si="271"/>
        <v>0</v>
      </c>
      <c r="AD1056" s="50">
        <f t="shared" si="271"/>
        <v>0</v>
      </c>
      <c r="AE1056" s="49">
        <f t="shared" si="275"/>
        <v>0</v>
      </c>
      <c r="AF1056" s="48"/>
      <c r="AG1056" s="49"/>
      <c r="AH1056" s="50"/>
      <c r="AI1056" s="49"/>
      <c r="AJ1056" s="49"/>
      <c r="AM1056" s="35"/>
      <c r="AN1056" s="35"/>
      <c r="AO1056" s="12"/>
      <c r="AQ1056" s="9"/>
    </row>
    <row r="1057" spans="1:43" ht="19.899999999999999" customHeight="1" x14ac:dyDescent="0.2">
      <c r="A1057" s="40"/>
      <c r="B1057" s="98" t="s">
        <v>44</v>
      </c>
      <c r="C1057" s="48">
        <v>434.51653999999996</v>
      </c>
      <c r="D1057" s="48"/>
      <c r="E1057" s="48">
        <v>0</v>
      </c>
      <c r="F1057" s="48">
        <v>0</v>
      </c>
      <c r="G1057" s="49">
        <f t="shared" si="276"/>
        <v>0</v>
      </c>
      <c r="H1057" s="48"/>
      <c r="I1057" s="48">
        <f>F1057-E1057</f>
        <v>0</v>
      </c>
      <c r="J1057" s="48"/>
      <c r="K1057" s="49"/>
      <c r="L1057" s="48"/>
      <c r="M1057" s="48"/>
      <c r="N1057" s="48"/>
      <c r="O1057" s="49">
        <f t="shared" si="274"/>
        <v>446.01600000000104</v>
      </c>
      <c r="P1057" s="48">
        <v>0</v>
      </c>
      <c r="Q1057" s="48">
        <v>445.12346000000105</v>
      </c>
      <c r="R1057" s="48">
        <v>0.89253999999999922</v>
      </c>
      <c r="S1057" s="49">
        <f>T1057+U1057+V1057</f>
        <v>0</v>
      </c>
      <c r="T1057" s="48">
        <f>T1053-SUM(T1054:T1056)</f>
        <v>0</v>
      </c>
      <c r="U1057" s="48">
        <f>U1053-SUM(U1054:U1056)</f>
        <v>0</v>
      </c>
      <c r="V1057" s="48">
        <f>V1053-SUM(V1054:V1056)</f>
        <v>0</v>
      </c>
      <c r="W1057" s="49">
        <f>X1057+Y1057+Z1057</f>
        <v>0</v>
      </c>
      <c r="X1057" s="48">
        <f>X1053-SUM(X1054:X1056)</f>
        <v>0</v>
      </c>
      <c r="Y1057" s="48">
        <f>Y1053-SUM(Y1054:Y1056)</f>
        <v>0</v>
      </c>
      <c r="Z1057" s="48">
        <f>Z1053-SUM(Z1054:Z1056)</f>
        <v>0</v>
      </c>
      <c r="AA1057" s="29">
        <f>AB1057+AC1057+AD1057</f>
        <v>0</v>
      </c>
      <c r="AB1057" s="48">
        <f>X1057+H1057-L1057-(T1057-AF1057)</f>
        <v>0</v>
      </c>
      <c r="AC1057" s="49">
        <f>Y1057+I1057-M1057-(U1057-AG1057)</f>
        <v>0</v>
      </c>
      <c r="AD1057" s="50">
        <f>Z1057+J1057-N1057-(V1057-AH1057)</f>
        <v>0</v>
      </c>
      <c r="AE1057" s="49">
        <f>AF1057+AG1057+AH1057</f>
        <v>0</v>
      </c>
      <c r="AF1057" s="48"/>
      <c r="AG1057" s="49"/>
      <c r="AH1057" s="50"/>
      <c r="AI1057" s="49"/>
      <c r="AJ1057" s="49"/>
      <c r="AM1057" s="35"/>
      <c r="AN1057" s="35"/>
      <c r="AO1057" s="12"/>
      <c r="AQ1057" s="9"/>
    </row>
    <row r="1058" spans="1:43" ht="85.9" customHeight="1" outlineLevel="1" x14ac:dyDescent="0.2">
      <c r="A1058" s="40">
        <v>193</v>
      </c>
      <c r="B1058" s="124" t="s">
        <v>286</v>
      </c>
      <c r="C1058" s="91">
        <f t="shared" ref="C1058:Z1058" si="277">SUM(C1059:C1062)</f>
        <v>6222.7</v>
      </c>
      <c r="D1058" s="91">
        <f t="shared" si="277"/>
        <v>0</v>
      </c>
      <c r="E1058" s="91">
        <f t="shared" si="277"/>
        <v>0</v>
      </c>
      <c r="F1058" s="91">
        <f t="shared" si="277"/>
        <v>0</v>
      </c>
      <c r="G1058" s="91">
        <f t="shared" si="277"/>
        <v>0</v>
      </c>
      <c r="H1058" s="91">
        <f t="shared" si="277"/>
        <v>0</v>
      </c>
      <c r="I1058" s="91">
        <f t="shared" si="277"/>
        <v>0</v>
      </c>
      <c r="J1058" s="91">
        <f t="shared" si="277"/>
        <v>0</v>
      </c>
      <c r="K1058" s="91">
        <f t="shared" si="277"/>
        <v>0</v>
      </c>
      <c r="L1058" s="91">
        <f t="shared" si="277"/>
        <v>0</v>
      </c>
      <c r="M1058" s="91">
        <f t="shared" si="277"/>
        <v>0</v>
      </c>
      <c r="N1058" s="91">
        <f t="shared" si="277"/>
        <v>0</v>
      </c>
      <c r="O1058" s="91">
        <f t="shared" si="277"/>
        <v>6222.7999999999993</v>
      </c>
      <c r="P1058" s="91">
        <f t="shared" si="277"/>
        <v>0</v>
      </c>
      <c r="Q1058" s="91">
        <f t="shared" si="277"/>
        <v>4368.3999999999996</v>
      </c>
      <c r="R1058" s="91">
        <f t="shared" si="277"/>
        <v>1854.4</v>
      </c>
      <c r="S1058" s="49">
        <f t="shared" si="277"/>
        <v>2064.3829999999998</v>
      </c>
      <c r="T1058" s="48">
        <f t="shared" si="277"/>
        <v>0</v>
      </c>
      <c r="U1058" s="48">
        <f t="shared" si="277"/>
        <v>1449.1969999999999</v>
      </c>
      <c r="V1058" s="48">
        <f t="shared" si="277"/>
        <v>615.18600000000004</v>
      </c>
      <c r="W1058" s="49">
        <f t="shared" si="277"/>
        <v>2064.3829999999998</v>
      </c>
      <c r="X1058" s="48">
        <f t="shared" si="277"/>
        <v>0</v>
      </c>
      <c r="Y1058" s="48">
        <f t="shared" si="277"/>
        <v>1449.1969999999999</v>
      </c>
      <c r="Z1058" s="48">
        <f t="shared" si="277"/>
        <v>615.18600000000004</v>
      </c>
      <c r="AA1058" s="29">
        <f t="shared" ref="AA1058:AA1092" si="278">AB1058+AC1058+AD1058</f>
        <v>0</v>
      </c>
      <c r="AB1058" s="48">
        <f t="shared" ref="AB1058:AD1073" si="279">X1058+H1058-L1058-(T1058-AF1058)</f>
        <v>0</v>
      </c>
      <c r="AC1058" s="49">
        <f t="shared" si="279"/>
        <v>0</v>
      </c>
      <c r="AD1058" s="50">
        <f t="shared" si="279"/>
        <v>0</v>
      </c>
      <c r="AE1058" s="49">
        <f>SUM(AE1059:AE1062)</f>
        <v>0</v>
      </c>
      <c r="AF1058" s="48">
        <f>SUM(AF1059:AF1062)</f>
        <v>0</v>
      </c>
      <c r="AG1058" s="49">
        <f>SUM(AG1059:AG1062)</f>
        <v>0</v>
      </c>
      <c r="AH1058" s="50">
        <f>SUM(AH1059:AH1062)</f>
        <v>0</v>
      </c>
      <c r="AI1058" s="49">
        <f>SUM(AI1059:AI1062)</f>
        <v>0</v>
      </c>
      <c r="AJ1058" s="49"/>
      <c r="AM1058" s="35"/>
      <c r="AN1058" s="35"/>
      <c r="AO1058" s="12"/>
    </row>
    <row r="1059" spans="1:43" ht="19.899999999999999" customHeight="1" outlineLevel="1" x14ac:dyDescent="0.2">
      <c r="A1059" s="40"/>
      <c r="B1059" s="124" t="s">
        <v>41</v>
      </c>
      <c r="C1059" s="91"/>
      <c r="D1059" s="91"/>
      <c r="E1059" s="91"/>
      <c r="F1059" s="91"/>
      <c r="G1059" s="49">
        <f t="shared" ref="G1059:G1062" si="280">H1059+I1059+J1059</f>
        <v>0</v>
      </c>
      <c r="H1059" s="48"/>
      <c r="I1059" s="48"/>
      <c r="J1059" s="48"/>
      <c r="K1059" s="49">
        <f>L1059+M1059+N1059</f>
        <v>0</v>
      </c>
      <c r="L1059" s="48"/>
      <c r="M1059" s="48"/>
      <c r="N1059" s="48"/>
      <c r="O1059" s="49">
        <f>P1059+Q1059+R1059</f>
        <v>0</v>
      </c>
      <c r="P1059" s="48"/>
      <c r="Q1059" s="48"/>
      <c r="R1059" s="48"/>
      <c r="S1059" s="49">
        <f>T1059+U1059+V1059</f>
        <v>0</v>
      </c>
      <c r="T1059" s="48"/>
      <c r="U1059" s="48"/>
      <c r="V1059" s="48"/>
      <c r="W1059" s="49">
        <f>X1059+Y1059+Z1059</f>
        <v>0</v>
      </c>
      <c r="X1059" s="48"/>
      <c r="Y1059" s="48"/>
      <c r="Z1059" s="48"/>
      <c r="AA1059" s="29">
        <f t="shared" si="278"/>
        <v>0</v>
      </c>
      <c r="AB1059" s="48">
        <f t="shared" si="279"/>
        <v>0</v>
      </c>
      <c r="AC1059" s="49">
        <f t="shared" si="279"/>
        <v>0</v>
      </c>
      <c r="AD1059" s="50">
        <f t="shared" si="279"/>
        <v>0</v>
      </c>
      <c r="AE1059" s="49">
        <f>AF1059+AG1059+AH1059</f>
        <v>0</v>
      </c>
      <c r="AF1059" s="48"/>
      <c r="AG1059" s="49"/>
      <c r="AH1059" s="50"/>
      <c r="AI1059" s="49"/>
      <c r="AJ1059" s="49"/>
      <c r="AM1059" s="35"/>
      <c r="AN1059" s="35"/>
      <c r="AO1059" s="12"/>
    </row>
    <row r="1060" spans="1:43" ht="19.899999999999999" customHeight="1" outlineLevel="1" x14ac:dyDescent="0.2">
      <c r="A1060" s="40"/>
      <c r="B1060" s="124" t="s">
        <v>42</v>
      </c>
      <c r="C1060" s="91">
        <v>6222.7</v>
      </c>
      <c r="D1060" s="91"/>
      <c r="E1060" s="91"/>
      <c r="F1060" s="91"/>
      <c r="G1060" s="49">
        <f t="shared" si="280"/>
        <v>0</v>
      </c>
      <c r="H1060" s="48"/>
      <c r="I1060" s="48"/>
      <c r="J1060" s="48"/>
      <c r="K1060" s="49">
        <f>L1060+M1060+N1060</f>
        <v>0</v>
      </c>
      <c r="L1060" s="48"/>
      <c r="M1060" s="48"/>
      <c r="N1060" s="48"/>
      <c r="O1060" s="49">
        <f>P1060+Q1060+R1060</f>
        <v>6222.7999999999993</v>
      </c>
      <c r="P1060" s="48"/>
      <c r="Q1060" s="48">
        <v>4368.3999999999996</v>
      </c>
      <c r="R1060" s="48">
        <v>1854.4</v>
      </c>
      <c r="S1060" s="49">
        <f>T1060+U1060+V1060</f>
        <v>2064.3829999999998</v>
      </c>
      <c r="T1060" s="48"/>
      <c r="U1060" s="48">
        <v>1449.1969999999999</v>
      </c>
      <c r="V1060" s="48">
        <v>615.18600000000004</v>
      </c>
      <c r="W1060" s="49">
        <f>X1060+Y1060+Z1060</f>
        <v>2064.3829999999998</v>
      </c>
      <c r="X1060" s="48"/>
      <c r="Y1060" s="48">
        <f>U1060</f>
        <v>1449.1969999999999</v>
      </c>
      <c r="Z1060" s="48">
        <f>V1060</f>
        <v>615.18600000000004</v>
      </c>
      <c r="AA1060" s="29">
        <f t="shared" si="278"/>
        <v>0</v>
      </c>
      <c r="AB1060" s="48">
        <f t="shared" si="279"/>
        <v>0</v>
      </c>
      <c r="AC1060" s="49">
        <f t="shared" si="279"/>
        <v>0</v>
      </c>
      <c r="AD1060" s="50">
        <f t="shared" si="279"/>
        <v>0</v>
      </c>
      <c r="AE1060" s="49">
        <f>AF1060+AG1060+AH1060</f>
        <v>0</v>
      </c>
      <c r="AF1060" s="48"/>
      <c r="AG1060" s="49"/>
      <c r="AH1060" s="50"/>
      <c r="AI1060" s="49"/>
      <c r="AJ1060" s="49"/>
      <c r="AM1060" s="35"/>
      <c r="AN1060" s="35"/>
      <c r="AO1060" s="12"/>
    </row>
    <row r="1061" spans="1:43" ht="19.899999999999999" customHeight="1" outlineLevel="1" x14ac:dyDescent="0.2">
      <c r="A1061" s="40"/>
      <c r="B1061" s="124" t="s">
        <v>43</v>
      </c>
      <c r="C1061" s="91"/>
      <c r="D1061" s="91"/>
      <c r="E1061" s="91"/>
      <c r="F1061" s="91"/>
      <c r="G1061" s="49">
        <f t="shared" si="280"/>
        <v>0</v>
      </c>
      <c r="H1061" s="48"/>
      <c r="I1061" s="48"/>
      <c r="J1061" s="48"/>
      <c r="K1061" s="49">
        <f>L1061+M1061+N1061</f>
        <v>0</v>
      </c>
      <c r="L1061" s="48"/>
      <c r="M1061" s="48"/>
      <c r="N1061" s="48"/>
      <c r="O1061" s="49">
        <f>P1061+Q1061+R1061</f>
        <v>0</v>
      </c>
      <c r="P1061" s="48"/>
      <c r="Q1061" s="48"/>
      <c r="R1061" s="48"/>
      <c r="S1061" s="49">
        <f>T1061+U1061+V1061</f>
        <v>0</v>
      </c>
      <c r="T1061" s="48"/>
      <c r="U1061" s="48"/>
      <c r="V1061" s="48"/>
      <c r="W1061" s="49">
        <f>X1061+Y1061+Z1061</f>
        <v>0</v>
      </c>
      <c r="X1061" s="48"/>
      <c r="Y1061" s="48"/>
      <c r="Z1061" s="48"/>
      <c r="AA1061" s="29">
        <f t="shared" si="278"/>
        <v>0</v>
      </c>
      <c r="AB1061" s="48">
        <f t="shared" si="279"/>
        <v>0</v>
      </c>
      <c r="AC1061" s="49">
        <f t="shared" si="279"/>
        <v>0</v>
      </c>
      <c r="AD1061" s="50">
        <f t="shared" si="279"/>
        <v>0</v>
      </c>
      <c r="AE1061" s="49">
        <f>AF1061+AG1061+AH1061</f>
        <v>0</v>
      </c>
      <c r="AF1061" s="48"/>
      <c r="AG1061" s="49"/>
      <c r="AH1061" s="50"/>
      <c r="AI1061" s="49"/>
      <c r="AJ1061" s="49"/>
      <c r="AM1061" s="35"/>
      <c r="AN1061" s="35"/>
      <c r="AO1061" s="12"/>
    </row>
    <row r="1062" spans="1:43" ht="19.899999999999999" customHeight="1" outlineLevel="1" x14ac:dyDescent="0.2">
      <c r="A1062" s="40"/>
      <c r="B1062" s="124" t="s">
        <v>44</v>
      </c>
      <c r="C1062" s="91"/>
      <c r="D1062" s="91"/>
      <c r="E1062" s="91"/>
      <c r="F1062" s="91"/>
      <c r="G1062" s="49">
        <f t="shared" si="280"/>
        <v>0</v>
      </c>
      <c r="H1062" s="48"/>
      <c r="I1062" s="48"/>
      <c r="J1062" s="48"/>
      <c r="K1062" s="49">
        <f>L1062+M1062+N1062</f>
        <v>0</v>
      </c>
      <c r="L1062" s="48"/>
      <c r="M1062" s="48"/>
      <c r="N1062" s="48"/>
      <c r="O1062" s="49">
        <f>P1062+Q1062+R1062</f>
        <v>0</v>
      </c>
      <c r="P1062" s="48"/>
      <c r="Q1062" s="48"/>
      <c r="R1062" s="48"/>
      <c r="S1062" s="49">
        <f>T1062+U1062+V1062</f>
        <v>0</v>
      </c>
      <c r="T1062" s="48"/>
      <c r="U1062" s="48"/>
      <c r="V1062" s="48"/>
      <c r="W1062" s="49">
        <f>X1062+Y1062+Z1062</f>
        <v>0</v>
      </c>
      <c r="X1062" s="48"/>
      <c r="Y1062" s="48"/>
      <c r="Z1062" s="48"/>
      <c r="AA1062" s="29">
        <f t="shared" si="278"/>
        <v>0</v>
      </c>
      <c r="AB1062" s="48">
        <f t="shared" si="279"/>
        <v>0</v>
      </c>
      <c r="AC1062" s="49">
        <f t="shared" si="279"/>
        <v>0</v>
      </c>
      <c r="AD1062" s="50">
        <f t="shared" si="279"/>
        <v>0</v>
      </c>
      <c r="AE1062" s="49">
        <f>AF1062+AG1062+AH1062</f>
        <v>0</v>
      </c>
      <c r="AF1062" s="48"/>
      <c r="AG1062" s="49"/>
      <c r="AH1062" s="50"/>
      <c r="AI1062" s="49"/>
      <c r="AJ1062" s="49"/>
      <c r="AM1062" s="35"/>
      <c r="AN1062" s="35"/>
      <c r="AO1062" s="12"/>
    </row>
    <row r="1063" spans="1:43" ht="85.9" customHeight="1" outlineLevel="1" x14ac:dyDescent="0.2">
      <c r="A1063" s="40">
        <v>194</v>
      </c>
      <c r="B1063" s="124" t="s">
        <v>287</v>
      </c>
      <c r="C1063" s="91">
        <f t="shared" ref="C1063:Z1063" si="281">SUM(C1064:C1067)</f>
        <v>6222.7</v>
      </c>
      <c r="D1063" s="91">
        <f t="shared" si="281"/>
        <v>0</v>
      </c>
      <c r="E1063" s="91">
        <f t="shared" si="281"/>
        <v>0</v>
      </c>
      <c r="F1063" s="91">
        <f t="shared" si="281"/>
        <v>0</v>
      </c>
      <c r="G1063" s="91">
        <f t="shared" si="281"/>
        <v>0</v>
      </c>
      <c r="H1063" s="91">
        <f t="shared" si="281"/>
        <v>0</v>
      </c>
      <c r="I1063" s="91">
        <f t="shared" si="281"/>
        <v>0</v>
      </c>
      <c r="J1063" s="91">
        <f t="shared" si="281"/>
        <v>0</v>
      </c>
      <c r="K1063" s="91">
        <f t="shared" si="281"/>
        <v>0</v>
      </c>
      <c r="L1063" s="91">
        <f t="shared" si="281"/>
        <v>0</v>
      </c>
      <c r="M1063" s="91">
        <f t="shared" si="281"/>
        <v>0</v>
      </c>
      <c r="N1063" s="91">
        <f t="shared" si="281"/>
        <v>0</v>
      </c>
      <c r="O1063" s="91">
        <f t="shared" si="281"/>
        <v>6222.7999999999993</v>
      </c>
      <c r="P1063" s="91">
        <f t="shared" si="281"/>
        <v>0</v>
      </c>
      <c r="Q1063" s="91">
        <f t="shared" si="281"/>
        <v>4368.3999999999996</v>
      </c>
      <c r="R1063" s="91">
        <f t="shared" si="281"/>
        <v>1854.4</v>
      </c>
      <c r="S1063" s="49">
        <f t="shared" si="281"/>
        <v>250.44</v>
      </c>
      <c r="T1063" s="48">
        <f t="shared" si="281"/>
        <v>0</v>
      </c>
      <c r="U1063" s="48">
        <f t="shared" si="281"/>
        <v>175.81</v>
      </c>
      <c r="V1063" s="48">
        <f t="shared" si="281"/>
        <v>74.63</v>
      </c>
      <c r="W1063" s="49">
        <f t="shared" si="281"/>
        <v>250.44</v>
      </c>
      <c r="X1063" s="48">
        <f t="shared" si="281"/>
        <v>0</v>
      </c>
      <c r="Y1063" s="48">
        <f t="shared" si="281"/>
        <v>175.81</v>
      </c>
      <c r="Z1063" s="48">
        <f t="shared" si="281"/>
        <v>74.63</v>
      </c>
      <c r="AA1063" s="29">
        <f t="shared" si="278"/>
        <v>0</v>
      </c>
      <c r="AB1063" s="48">
        <f t="shared" si="279"/>
        <v>0</v>
      </c>
      <c r="AC1063" s="49">
        <f t="shared" si="279"/>
        <v>0</v>
      </c>
      <c r="AD1063" s="50">
        <f t="shared" si="279"/>
        <v>0</v>
      </c>
      <c r="AE1063" s="49">
        <f>SUM(AE1064:AE1067)</f>
        <v>0</v>
      </c>
      <c r="AF1063" s="48">
        <f>SUM(AF1064:AF1067)</f>
        <v>0</v>
      </c>
      <c r="AG1063" s="49">
        <f>SUM(AG1064:AG1067)</f>
        <v>0</v>
      </c>
      <c r="AH1063" s="50">
        <f>SUM(AH1064:AH1067)</f>
        <v>0</v>
      </c>
      <c r="AI1063" s="49">
        <f>SUM(AI1064:AI1067)</f>
        <v>0</v>
      </c>
      <c r="AJ1063" s="49"/>
      <c r="AM1063" s="35"/>
      <c r="AN1063" s="35"/>
      <c r="AO1063" s="12"/>
    </row>
    <row r="1064" spans="1:43" ht="19.899999999999999" customHeight="1" outlineLevel="1" x14ac:dyDescent="0.2">
      <c r="A1064" s="40"/>
      <c r="B1064" s="124" t="s">
        <v>41</v>
      </c>
      <c r="C1064" s="91"/>
      <c r="D1064" s="91"/>
      <c r="E1064" s="91"/>
      <c r="F1064" s="91"/>
      <c r="G1064" s="49">
        <f>H1064+I1064+J1064</f>
        <v>0</v>
      </c>
      <c r="H1064" s="48"/>
      <c r="I1064" s="48"/>
      <c r="J1064" s="48"/>
      <c r="K1064" s="49">
        <f>L1064+M1064+N1064</f>
        <v>0</v>
      </c>
      <c r="L1064" s="48"/>
      <c r="M1064" s="48"/>
      <c r="N1064" s="48"/>
      <c r="O1064" s="49">
        <f>P1064+Q1064+R1064</f>
        <v>0</v>
      </c>
      <c r="P1064" s="48"/>
      <c r="Q1064" s="48"/>
      <c r="R1064" s="48"/>
      <c r="S1064" s="49">
        <f>T1064+U1064+V1064</f>
        <v>0</v>
      </c>
      <c r="T1064" s="48"/>
      <c r="U1064" s="48"/>
      <c r="V1064" s="48"/>
      <c r="W1064" s="49">
        <f>X1064+Y1064+Z1064</f>
        <v>0</v>
      </c>
      <c r="X1064" s="48"/>
      <c r="Y1064" s="48"/>
      <c r="Z1064" s="48"/>
      <c r="AA1064" s="29">
        <f t="shared" si="278"/>
        <v>0</v>
      </c>
      <c r="AB1064" s="48">
        <f t="shared" si="279"/>
        <v>0</v>
      </c>
      <c r="AC1064" s="49">
        <f t="shared" si="279"/>
        <v>0</v>
      </c>
      <c r="AD1064" s="50">
        <f t="shared" si="279"/>
        <v>0</v>
      </c>
      <c r="AE1064" s="49">
        <f>AF1064+AG1064+AH1064</f>
        <v>0</v>
      </c>
      <c r="AF1064" s="48"/>
      <c r="AG1064" s="49"/>
      <c r="AH1064" s="50"/>
      <c r="AI1064" s="49"/>
      <c r="AJ1064" s="49"/>
      <c r="AM1064" s="35"/>
      <c r="AN1064" s="35"/>
      <c r="AO1064" s="12"/>
    </row>
    <row r="1065" spans="1:43" ht="19.899999999999999" customHeight="1" outlineLevel="1" x14ac:dyDescent="0.2">
      <c r="A1065" s="40"/>
      <c r="B1065" s="124" t="s">
        <v>42</v>
      </c>
      <c r="C1065" s="91">
        <v>6222.7</v>
      </c>
      <c r="D1065" s="91"/>
      <c r="E1065" s="91"/>
      <c r="F1065" s="91"/>
      <c r="G1065" s="49">
        <f>H1065+I1065+J1065</f>
        <v>0</v>
      </c>
      <c r="H1065" s="48"/>
      <c r="I1065" s="48"/>
      <c r="J1065" s="48"/>
      <c r="K1065" s="49">
        <f>L1065+M1065+N1065</f>
        <v>0</v>
      </c>
      <c r="L1065" s="48"/>
      <c r="M1065" s="48"/>
      <c r="N1065" s="48"/>
      <c r="O1065" s="49">
        <f>P1065+Q1065+R1065</f>
        <v>6222.7999999999993</v>
      </c>
      <c r="P1065" s="48"/>
      <c r="Q1065" s="48">
        <v>4368.3999999999996</v>
      </c>
      <c r="R1065" s="48">
        <v>1854.4</v>
      </c>
      <c r="S1065" s="49">
        <f>T1065+U1065+V1065</f>
        <v>250.44</v>
      </c>
      <c r="T1065" s="48"/>
      <c r="U1065" s="48">
        <v>175.81</v>
      </c>
      <c r="V1065" s="48">
        <v>74.63</v>
      </c>
      <c r="W1065" s="49">
        <f>X1065+Y1065+Z1065</f>
        <v>250.44</v>
      </c>
      <c r="X1065" s="48"/>
      <c r="Y1065" s="48">
        <v>175.81</v>
      </c>
      <c r="Z1065" s="48">
        <v>74.63</v>
      </c>
      <c r="AA1065" s="29">
        <f t="shared" si="278"/>
        <v>0</v>
      </c>
      <c r="AB1065" s="48">
        <f t="shared" si="279"/>
        <v>0</v>
      </c>
      <c r="AC1065" s="49">
        <f t="shared" si="279"/>
        <v>0</v>
      </c>
      <c r="AD1065" s="50">
        <f t="shared" si="279"/>
        <v>0</v>
      </c>
      <c r="AE1065" s="49">
        <f>AF1065+AG1065+AH1065</f>
        <v>0</v>
      </c>
      <c r="AF1065" s="48"/>
      <c r="AG1065" s="49"/>
      <c r="AH1065" s="50"/>
      <c r="AI1065" s="49"/>
      <c r="AJ1065" s="49"/>
      <c r="AM1065" s="35"/>
      <c r="AN1065" s="35"/>
      <c r="AO1065" s="12"/>
    </row>
    <row r="1066" spans="1:43" ht="19.899999999999999" customHeight="1" outlineLevel="1" x14ac:dyDescent="0.2">
      <c r="A1066" s="40"/>
      <c r="B1066" s="124" t="s">
        <v>43</v>
      </c>
      <c r="C1066" s="91"/>
      <c r="D1066" s="91"/>
      <c r="E1066" s="91"/>
      <c r="F1066" s="91"/>
      <c r="G1066" s="49">
        <f>H1066+I1066+J1066</f>
        <v>0</v>
      </c>
      <c r="H1066" s="48"/>
      <c r="I1066" s="48"/>
      <c r="J1066" s="48"/>
      <c r="K1066" s="49">
        <f>L1066+M1066+N1066</f>
        <v>0</v>
      </c>
      <c r="L1066" s="48"/>
      <c r="M1066" s="48"/>
      <c r="N1066" s="48"/>
      <c r="O1066" s="49">
        <f>P1066+Q1066+R1066</f>
        <v>0</v>
      </c>
      <c r="P1066" s="48"/>
      <c r="Q1066" s="48"/>
      <c r="R1066" s="48"/>
      <c r="S1066" s="49">
        <f>T1066+U1066+V1066</f>
        <v>0</v>
      </c>
      <c r="T1066" s="48"/>
      <c r="U1066" s="48"/>
      <c r="V1066" s="48"/>
      <c r="W1066" s="49">
        <f>X1066+Y1066+Z1066</f>
        <v>0</v>
      </c>
      <c r="X1066" s="48"/>
      <c r="Y1066" s="48"/>
      <c r="Z1066" s="48"/>
      <c r="AA1066" s="29">
        <f t="shared" si="278"/>
        <v>0</v>
      </c>
      <c r="AB1066" s="48">
        <f t="shared" si="279"/>
        <v>0</v>
      </c>
      <c r="AC1066" s="49">
        <f t="shared" si="279"/>
        <v>0</v>
      </c>
      <c r="AD1066" s="50">
        <f t="shared" si="279"/>
        <v>0</v>
      </c>
      <c r="AE1066" s="49">
        <f>AF1066+AG1066+AH1066</f>
        <v>0</v>
      </c>
      <c r="AF1066" s="48"/>
      <c r="AG1066" s="49"/>
      <c r="AH1066" s="50"/>
      <c r="AI1066" s="49"/>
      <c r="AJ1066" s="49"/>
      <c r="AM1066" s="35"/>
      <c r="AN1066" s="35"/>
      <c r="AO1066" s="12"/>
    </row>
    <row r="1067" spans="1:43" ht="19.899999999999999" customHeight="1" outlineLevel="1" x14ac:dyDescent="0.2">
      <c r="A1067" s="40"/>
      <c r="B1067" s="124" t="s">
        <v>44</v>
      </c>
      <c r="C1067" s="91"/>
      <c r="D1067" s="91"/>
      <c r="E1067" s="91"/>
      <c r="F1067" s="91"/>
      <c r="G1067" s="49">
        <f>H1067+I1067+J1067</f>
        <v>0</v>
      </c>
      <c r="H1067" s="48"/>
      <c r="I1067" s="48"/>
      <c r="J1067" s="48"/>
      <c r="K1067" s="49">
        <f>L1067+M1067+N1067</f>
        <v>0</v>
      </c>
      <c r="L1067" s="48"/>
      <c r="M1067" s="48"/>
      <c r="N1067" s="48"/>
      <c r="O1067" s="49">
        <f>P1067+Q1067+R1067</f>
        <v>0</v>
      </c>
      <c r="P1067" s="48"/>
      <c r="Q1067" s="48"/>
      <c r="R1067" s="48"/>
      <c r="S1067" s="49">
        <f>T1067+U1067+V1067</f>
        <v>0</v>
      </c>
      <c r="T1067" s="48"/>
      <c r="U1067" s="48"/>
      <c r="V1067" s="48"/>
      <c r="W1067" s="49">
        <f>X1067+Y1067+Z1067</f>
        <v>0</v>
      </c>
      <c r="X1067" s="48"/>
      <c r="Y1067" s="48"/>
      <c r="Z1067" s="48"/>
      <c r="AA1067" s="29">
        <f t="shared" si="278"/>
        <v>0</v>
      </c>
      <c r="AB1067" s="48">
        <f t="shared" si="279"/>
        <v>0</v>
      </c>
      <c r="AC1067" s="49">
        <f t="shared" si="279"/>
        <v>0</v>
      </c>
      <c r="AD1067" s="50">
        <f t="shared" si="279"/>
        <v>0</v>
      </c>
      <c r="AE1067" s="49">
        <f>AF1067+AG1067+AH1067</f>
        <v>0</v>
      </c>
      <c r="AF1067" s="48"/>
      <c r="AG1067" s="49"/>
      <c r="AH1067" s="50"/>
      <c r="AI1067" s="49"/>
      <c r="AJ1067" s="49"/>
      <c r="AM1067" s="35"/>
      <c r="AN1067" s="35"/>
      <c r="AO1067" s="12"/>
    </row>
    <row r="1068" spans="1:43" ht="85.9" customHeight="1" outlineLevel="1" x14ac:dyDescent="0.2">
      <c r="A1068" s="40">
        <v>195</v>
      </c>
      <c r="B1068" s="124" t="s">
        <v>288</v>
      </c>
      <c r="C1068" s="91">
        <f t="shared" ref="C1068:Z1068" si="282">SUM(C1069:C1072)</f>
        <v>6222.7</v>
      </c>
      <c r="D1068" s="91">
        <f t="shared" si="282"/>
        <v>0</v>
      </c>
      <c r="E1068" s="91">
        <f t="shared" si="282"/>
        <v>0</v>
      </c>
      <c r="F1068" s="91">
        <f t="shared" si="282"/>
        <v>0</v>
      </c>
      <c r="G1068" s="91">
        <f t="shared" si="282"/>
        <v>0</v>
      </c>
      <c r="H1068" s="91">
        <f t="shared" si="282"/>
        <v>0</v>
      </c>
      <c r="I1068" s="91">
        <f t="shared" si="282"/>
        <v>0</v>
      </c>
      <c r="J1068" s="91">
        <f t="shared" si="282"/>
        <v>0</v>
      </c>
      <c r="K1068" s="91">
        <f t="shared" si="282"/>
        <v>0</v>
      </c>
      <c r="L1068" s="91">
        <f t="shared" si="282"/>
        <v>0</v>
      </c>
      <c r="M1068" s="91">
        <f t="shared" si="282"/>
        <v>0</v>
      </c>
      <c r="N1068" s="91">
        <f t="shared" si="282"/>
        <v>0</v>
      </c>
      <c r="O1068" s="91">
        <f t="shared" si="282"/>
        <v>6222.7999999999993</v>
      </c>
      <c r="P1068" s="91">
        <f t="shared" si="282"/>
        <v>0</v>
      </c>
      <c r="Q1068" s="91">
        <f t="shared" si="282"/>
        <v>4368.3999999999996</v>
      </c>
      <c r="R1068" s="48">
        <f>R1070</f>
        <v>1854.4</v>
      </c>
      <c r="S1068" s="49">
        <f t="shared" si="282"/>
        <v>2046.71</v>
      </c>
      <c r="T1068" s="48">
        <f t="shared" si="282"/>
        <v>0</v>
      </c>
      <c r="U1068" s="48">
        <f t="shared" si="282"/>
        <v>1436.79</v>
      </c>
      <c r="V1068" s="48">
        <f t="shared" si="282"/>
        <v>609.91999999999996</v>
      </c>
      <c r="W1068" s="49">
        <f t="shared" si="282"/>
        <v>2046.71</v>
      </c>
      <c r="X1068" s="48">
        <f t="shared" si="282"/>
        <v>0</v>
      </c>
      <c r="Y1068" s="48">
        <f t="shared" si="282"/>
        <v>1436.79</v>
      </c>
      <c r="Z1068" s="48">
        <f t="shared" si="282"/>
        <v>609.91999999999996</v>
      </c>
      <c r="AA1068" s="29">
        <f t="shared" si="278"/>
        <v>0</v>
      </c>
      <c r="AB1068" s="48">
        <f t="shared" si="279"/>
        <v>0</v>
      </c>
      <c r="AC1068" s="49">
        <f t="shared" si="279"/>
        <v>0</v>
      </c>
      <c r="AD1068" s="50">
        <f t="shared" si="279"/>
        <v>0</v>
      </c>
      <c r="AE1068" s="49">
        <f>SUM(AE1069:AE1072)</f>
        <v>0</v>
      </c>
      <c r="AF1068" s="48">
        <f>SUM(AF1069:AF1072)</f>
        <v>0</v>
      </c>
      <c r="AG1068" s="49">
        <f>SUM(AG1069:AG1072)</f>
        <v>0</v>
      </c>
      <c r="AH1068" s="50">
        <f>SUM(AH1069:AH1072)</f>
        <v>0</v>
      </c>
      <c r="AI1068" s="49">
        <f>SUM(AI1069:AI1072)</f>
        <v>0</v>
      </c>
      <c r="AJ1068" s="49"/>
      <c r="AM1068" s="35"/>
      <c r="AN1068" s="35"/>
      <c r="AO1068" s="12"/>
    </row>
    <row r="1069" spans="1:43" ht="19.899999999999999" customHeight="1" outlineLevel="1" x14ac:dyDescent="0.2">
      <c r="A1069" s="40"/>
      <c r="B1069" s="124" t="s">
        <v>41</v>
      </c>
      <c r="C1069" s="91"/>
      <c r="D1069" s="91"/>
      <c r="E1069" s="91"/>
      <c r="F1069" s="91"/>
      <c r="G1069" s="49">
        <f>H1069+I1069+J1069</f>
        <v>0</v>
      </c>
      <c r="H1069" s="48"/>
      <c r="I1069" s="48"/>
      <c r="J1069" s="48"/>
      <c r="K1069" s="49">
        <f>L1069+M1069+N1069</f>
        <v>0</v>
      </c>
      <c r="L1069" s="48"/>
      <c r="M1069" s="48"/>
      <c r="N1069" s="48"/>
      <c r="O1069" s="49">
        <f>P1069+Q1069+R1069</f>
        <v>0</v>
      </c>
      <c r="P1069" s="48"/>
      <c r="Q1069" s="48"/>
      <c r="R1069" s="48"/>
      <c r="S1069" s="49">
        <f>T1069+U1069+V1069</f>
        <v>0</v>
      </c>
      <c r="T1069" s="48"/>
      <c r="U1069" s="48"/>
      <c r="V1069" s="48"/>
      <c r="W1069" s="49">
        <f>X1069+Y1069+Z1069</f>
        <v>0</v>
      </c>
      <c r="X1069" s="48"/>
      <c r="Y1069" s="48"/>
      <c r="Z1069" s="48"/>
      <c r="AA1069" s="29">
        <f t="shared" si="278"/>
        <v>0</v>
      </c>
      <c r="AB1069" s="48">
        <f t="shared" si="279"/>
        <v>0</v>
      </c>
      <c r="AC1069" s="49">
        <f t="shared" si="279"/>
        <v>0</v>
      </c>
      <c r="AD1069" s="50">
        <f t="shared" si="279"/>
        <v>0</v>
      </c>
      <c r="AE1069" s="49">
        <f>AF1069+AG1069+AH1069</f>
        <v>0</v>
      </c>
      <c r="AF1069" s="48"/>
      <c r="AG1069" s="49"/>
      <c r="AH1069" s="50"/>
      <c r="AI1069" s="49"/>
      <c r="AJ1069" s="49"/>
      <c r="AM1069" s="35"/>
      <c r="AN1069" s="35"/>
      <c r="AO1069" s="12"/>
    </row>
    <row r="1070" spans="1:43" ht="19.899999999999999" customHeight="1" outlineLevel="1" x14ac:dyDescent="0.2">
      <c r="A1070" s="40"/>
      <c r="B1070" s="124" t="s">
        <v>42</v>
      </c>
      <c r="C1070" s="91">
        <v>6222.7</v>
      </c>
      <c r="D1070" s="91"/>
      <c r="E1070" s="91"/>
      <c r="F1070" s="91"/>
      <c r="G1070" s="49">
        <f>H1070+I1070+J1070</f>
        <v>0</v>
      </c>
      <c r="H1070" s="48"/>
      <c r="I1070" s="48"/>
      <c r="J1070" s="48"/>
      <c r="K1070" s="49">
        <f>L1070+M1070+N1070</f>
        <v>0</v>
      </c>
      <c r="L1070" s="48"/>
      <c r="M1070" s="48"/>
      <c r="N1070" s="48"/>
      <c r="O1070" s="49">
        <f>P1070+Q1070+R1070</f>
        <v>6222.7999999999993</v>
      </c>
      <c r="P1070" s="48"/>
      <c r="Q1070" s="48">
        <v>4368.3999999999996</v>
      </c>
      <c r="R1070" s="48">
        <v>1854.4</v>
      </c>
      <c r="S1070" s="49">
        <f>T1070+U1070+V1070</f>
        <v>2046.71</v>
      </c>
      <c r="T1070" s="48"/>
      <c r="U1070" s="48">
        <v>1436.79</v>
      </c>
      <c r="V1070" s="48">
        <v>609.91999999999996</v>
      </c>
      <c r="W1070" s="49">
        <f>X1070+Y1070+Z1070</f>
        <v>2046.71</v>
      </c>
      <c r="X1070" s="48"/>
      <c r="Y1070" s="48">
        <v>1436.79</v>
      </c>
      <c r="Z1070" s="48">
        <v>609.91999999999996</v>
      </c>
      <c r="AA1070" s="29">
        <f t="shared" si="278"/>
        <v>0</v>
      </c>
      <c r="AB1070" s="48">
        <f t="shared" si="279"/>
        <v>0</v>
      </c>
      <c r="AC1070" s="49">
        <f t="shared" si="279"/>
        <v>0</v>
      </c>
      <c r="AD1070" s="50">
        <f t="shared" si="279"/>
        <v>0</v>
      </c>
      <c r="AE1070" s="49">
        <f>AF1070+AG1070+AH1070</f>
        <v>0</v>
      </c>
      <c r="AF1070" s="48"/>
      <c r="AG1070" s="49"/>
      <c r="AH1070" s="50"/>
      <c r="AI1070" s="49"/>
      <c r="AJ1070" s="49"/>
      <c r="AM1070" s="35"/>
      <c r="AN1070" s="35"/>
      <c r="AO1070" s="12"/>
    </row>
    <row r="1071" spans="1:43" ht="19.899999999999999" customHeight="1" outlineLevel="1" x14ac:dyDescent="0.2">
      <c r="A1071" s="40"/>
      <c r="B1071" s="124" t="s">
        <v>43</v>
      </c>
      <c r="C1071" s="91"/>
      <c r="D1071" s="91"/>
      <c r="E1071" s="91"/>
      <c r="F1071" s="91"/>
      <c r="G1071" s="49">
        <f>H1071+I1071+J1071</f>
        <v>0</v>
      </c>
      <c r="H1071" s="48"/>
      <c r="I1071" s="48"/>
      <c r="J1071" s="48"/>
      <c r="K1071" s="49">
        <f>L1071+M1071+N1071</f>
        <v>0</v>
      </c>
      <c r="L1071" s="48"/>
      <c r="M1071" s="48"/>
      <c r="N1071" s="48"/>
      <c r="O1071" s="49">
        <f>P1071+Q1071+R1071</f>
        <v>0</v>
      </c>
      <c r="P1071" s="48"/>
      <c r="Q1071" s="48"/>
      <c r="R1071" s="48"/>
      <c r="S1071" s="49">
        <f>T1071+U1071+V1071</f>
        <v>0</v>
      </c>
      <c r="T1071" s="48"/>
      <c r="U1071" s="48"/>
      <c r="V1071" s="48"/>
      <c r="W1071" s="49">
        <f>X1071+Y1071+Z1071</f>
        <v>0</v>
      </c>
      <c r="X1071" s="48"/>
      <c r="Y1071" s="48"/>
      <c r="Z1071" s="48"/>
      <c r="AA1071" s="29">
        <f t="shared" si="278"/>
        <v>0</v>
      </c>
      <c r="AB1071" s="48">
        <f t="shared" si="279"/>
        <v>0</v>
      </c>
      <c r="AC1071" s="49">
        <f t="shared" si="279"/>
        <v>0</v>
      </c>
      <c r="AD1071" s="50">
        <f t="shared" si="279"/>
        <v>0</v>
      </c>
      <c r="AE1071" s="49">
        <f>AF1071+AG1071+AH1071</f>
        <v>0</v>
      </c>
      <c r="AF1071" s="48"/>
      <c r="AG1071" s="49"/>
      <c r="AH1071" s="50"/>
      <c r="AI1071" s="49"/>
      <c r="AJ1071" s="49"/>
      <c r="AM1071" s="35"/>
      <c r="AN1071" s="35"/>
      <c r="AO1071" s="12"/>
    </row>
    <row r="1072" spans="1:43" ht="19.899999999999999" customHeight="1" outlineLevel="1" x14ac:dyDescent="0.2">
      <c r="A1072" s="40"/>
      <c r="B1072" s="124" t="s">
        <v>44</v>
      </c>
      <c r="C1072" s="91"/>
      <c r="D1072" s="91"/>
      <c r="E1072" s="91"/>
      <c r="F1072" s="91"/>
      <c r="G1072" s="49">
        <f>H1072+I1072+J1072</f>
        <v>0</v>
      </c>
      <c r="H1072" s="48"/>
      <c r="I1072" s="48"/>
      <c r="J1072" s="48"/>
      <c r="K1072" s="49">
        <f>L1072+M1072+N1072</f>
        <v>0</v>
      </c>
      <c r="L1072" s="48"/>
      <c r="M1072" s="48"/>
      <c r="N1072" s="48"/>
      <c r="O1072" s="49">
        <f>P1072+Q1072+R1072</f>
        <v>0</v>
      </c>
      <c r="P1072" s="48"/>
      <c r="Q1072" s="48"/>
      <c r="R1072" s="48"/>
      <c r="S1072" s="49">
        <f>T1072+U1072+V1072</f>
        <v>0</v>
      </c>
      <c r="T1072" s="48"/>
      <c r="U1072" s="48"/>
      <c r="V1072" s="48"/>
      <c r="W1072" s="49">
        <f>X1072+Y1072+Z1072</f>
        <v>0</v>
      </c>
      <c r="X1072" s="48"/>
      <c r="Y1072" s="48"/>
      <c r="Z1072" s="48"/>
      <c r="AA1072" s="29">
        <f t="shared" si="278"/>
        <v>0</v>
      </c>
      <c r="AB1072" s="48">
        <f t="shared" si="279"/>
        <v>0</v>
      </c>
      <c r="AC1072" s="49">
        <f t="shared" si="279"/>
        <v>0</v>
      </c>
      <c r="AD1072" s="50">
        <f t="shared" si="279"/>
        <v>0</v>
      </c>
      <c r="AE1072" s="49">
        <f>AF1072+AG1072+AH1072</f>
        <v>0</v>
      </c>
      <c r="AF1072" s="48"/>
      <c r="AG1072" s="49"/>
      <c r="AH1072" s="50"/>
      <c r="AI1072" s="49"/>
      <c r="AJ1072" s="49"/>
      <c r="AM1072" s="35"/>
      <c r="AN1072" s="35"/>
      <c r="AO1072" s="12"/>
    </row>
    <row r="1073" spans="1:41" ht="85.9" customHeight="1" outlineLevel="1" x14ac:dyDescent="0.2">
      <c r="A1073" s="40">
        <v>196</v>
      </c>
      <c r="B1073" s="124" t="s">
        <v>289</v>
      </c>
      <c r="C1073" s="91">
        <f t="shared" ref="C1073:Z1073" si="283">SUM(C1074:C1077)</f>
        <v>6222.7</v>
      </c>
      <c r="D1073" s="91">
        <f t="shared" si="283"/>
        <v>0</v>
      </c>
      <c r="E1073" s="91">
        <f t="shared" si="283"/>
        <v>0</v>
      </c>
      <c r="F1073" s="91">
        <f t="shared" si="283"/>
        <v>0</v>
      </c>
      <c r="G1073" s="91">
        <f t="shared" si="283"/>
        <v>0</v>
      </c>
      <c r="H1073" s="91">
        <f t="shared" si="283"/>
        <v>0</v>
      </c>
      <c r="I1073" s="91">
        <f t="shared" si="283"/>
        <v>0</v>
      </c>
      <c r="J1073" s="91">
        <f t="shared" si="283"/>
        <v>0</v>
      </c>
      <c r="K1073" s="91">
        <f t="shared" si="283"/>
        <v>0</v>
      </c>
      <c r="L1073" s="91">
        <f t="shared" si="283"/>
        <v>0</v>
      </c>
      <c r="M1073" s="91">
        <f t="shared" si="283"/>
        <v>0</v>
      </c>
      <c r="N1073" s="91">
        <f t="shared" si="283"/>
        <v>0</v>
      </c>
      <c r="O1073" s="91">
        <f t="shared" si="283"/>
        <v>6222.7999999999993</v>
      </c>
      <c r="P1073" s="91">
        <f t="shared" si="283"/>
        <v>0</v>
      </c>
      <c r="Q1073" s="91">
        <f t="shared" si="283"/>
        <v>4368.3999999999996</v>
      </c>
      <c r="R1073" s="48">
        <f>R1075</f>
        <v>1854.4</v>
      </c>
      <c r="S1073" s="49">
        <f t="shared" si="283"/>
        <v>0</v>
      </c>
      <c r="T1073" s="48">
        <f t="shared" si="283"/>
        <v>0</v>
      </c>
      <c r="U1073" s="48">
        <f t="shared" si="283"/>
        <v>0</v>
      </c>
      <c r="V1073" s="48">
        <f t="shared" si="283"/>
        <v>0</v>
      </c>
      <c r="W1073" s="49">
        <f t="shared" si="283"/>
        <v>250.44</v>
      </c>
      <c r="X1073" s="48">
        <f t="shared" si="283"/>
        <v>0</v>
      </c>
      <c r="Y1073" s="48">
        <f t="shared" si="283"/>
        <v>175.81</v>
      </c>
      <c r="Z1073" s="48">
        <f t="shared" si="283"/>
        <v>74.63</v>
      </c>
      <c r="AA1073" s="29">
        <f t="shared" si="278"/>
        <v>250.44</v>
      </c>
      <c r="AB1073" s="48">
        <f t="shared" si="279"/>
        <v>0</v>
      </c>
      <c r="AC1073" s="49">
        <f t="shared" si="279"/>
        <v>175.81</v>
      </c>
      <c r="AD1073" s="50">
        <f t="shared" si="279"/>
        <v>74.63</v>
      </c>
      <c r="AE1073" s="49">
        <f>SUM(AE1074:AE1077)</f>
        <v>0</v>
      </c>
      <c r="AF1073" s="48">
        <f>SUM(AF1074:AF1077)</f>
        <v>0</v>
      </c>
      <c r="AG1073" s="49">
        <f>SUM(AG1074:AG1077)</f>
        <v>0</v>
      </c>
      <c r="AH1073" s="50">
        <f>SUM(AH1074:AH1077)</f>
        <v>0</v>
      </c>
      <c r="AI1073" s="49">
        <f>SUM(AI1074:AI1077)</f>
        <v>0</v>
      </c>
      <c r="AJ1073" s="49"/>
      <c r="AM1073" s="35"/>
      <c r="AN1073" s="35"/>
      <c r="AO1073" s="12"/>
    </row>
    <row r="1074" spans="1:41" ht="19.899999999999999" customHeight="1" outlineLevel="1" x14ac:dyDescent="0.2">
      <c r="A1074" s="40"/>
      <c r="B1074" s="124" t="s">
        <v>41</v>
      </c>
      <c r="C1074" s="91"/>
      <c r="D1074" s="91"/>
      <c r="E1074" s="91"/>
      <c r="F1074" s="91"/>
      <c r="G1074" s="49">
        <f>H1074+I1074+J1074</f>
        <v>0</v>
      </c>
      <c r="H1074" s="48"/>
      <c r="I1074" s="48"/>
      <c r="J1074" s="48"/>
      <c r="K1074" s="49">
        <f>L1074+M1074+N1074</f>
        <v>0</v>
      </c>
      <c r="L1074" s="48"/>
      <c r="M1074" s="48"/>
      <c r="N1074" s="48"/>
      <c r="O1074" s="49">
        <f>P1074+Q1074+R1074</f>
        <v>0</v>
      </c>
      <c r="P1074" s="48"/>
      <c r="Q1074" s="48"/>
      <c r="R1074" s="48"/>
      <c r="S1074" s="49">
        <f>T1074+U1074+V1074</f>
        <v>0</v>
      </c>
      <c r="T1074" s="48"/>
      <c r="U1074" s="48"/>
      <c r="V1074" s="48"/>
      <c r="W1074" s="49">
        <f>X1074+Y1074+Z1074</f>
        <v>0</v>
      </c>
      <c r="X1074" s="48"/>
      <c r="Y1074" s="48"/>
      <c r="Z1074" s="48"/>
      <c r="AA1074" s="29">
        <f t="shared" si="278"/>
        <v>0</v>
      </c>
      <c r="AB1074" s="48">
        <f t="shared" ref="AB1074:AD1089" si="284">X1074+H1074-L1074-(T1074-AF1074)</f>
        <v>0</v>
      </c>
      <c r="AC1074" s="49">
        <f t="shared" si="284"/>
        <v>0</v>
      </c>
      <c r="AD1074" s="50">
        <f t="shared" si="284"/>
        <v>0</v>
      </c>
      <c r="AE1074" s="49">
        <f>AF1074+AG1074+AH1074</f>
        <v>0</v>
      </c>
      <c r="AF1074" s="48"/>
      <c r="AG1074" s="49"/>
      <c r="AH1074" s="50"/>
      <c r="AI1074" s="49"/>
      <c r="AJ1074" s="49"/>
      <c r="AM1074" s="35"/>
      <c r="AN1074" s="35"/>
      <c r="AO1074" s="12"/>
    </row>
    <row r="1075" spans="1:41" ht="19.899999999999999" customHeight="1" outlineLevel="1" x14ac:dyDescent="0.2">
      <c r="A1075" s="40"/>
      <c r="B1075" s="124" t="s">
        <v>42</v>
      </c>
      <c r="C1075" s="91">
        <v>6222.7</v>
      </c>
      <c r="D1075" s="91"/>
      <c r="E1075" s="91"/>
      <c r="F1075" s="91"/>
      <c r="G1075" s="49">
        <f>H1075+I1075+J1075</f>
        <v>0</v>
      </c>
      <c r="H1075" s="48"/>
      <c r="I1075" s="48"/>
      <c r="J1075" s="48"/>
      <c r="K1075" s="49">
        <f>L1075+M1075+N1075</f>
        <v>0</v>
      </c>
      <c r="L1075" s="48"/>
      <c r="M1075" s="48"/>
      <c r="N1075" s="48"/>
      <c r="O1075" s="49">
        <f>P1075+Q1075+R1075</f>
        <v>6222.7999999999993</v>
      </c>
      <c r="P1075" s="48"/>
      <c r="Q1075" s="48">
        <v>4368.3999999999996</v>
      </c>
      <c r="R1075" s="48">
        <v>1854.4</v>
      </c>
      <c r="S1075" s="49">
        <f>T1075+U1075+V1075</f>
        <v>0</v>
      </c>
      <c r="T1075" s="48"/>
      <c r="U1075" s="48"/>
      <c r="V1075" s="48"/>
      <c r="W1075" s="49">
        <f>X1075+Y1075+Z1075</f>
        <v>250.44</v>
      </c>
      <c r="X1075" s="48"/>
      <c r="Y1075" s="48">
        <v>175.81</v>
      </c>
      <c r="Z1075" s="48">
        <v>74.63</v>
      </c>
      <c r="AA1075" s="29">
        <f t="shared" si="278"/>
        <v>250.44</v>
      </c>
      <c r="AB1075" s="48">
        <f t="shared" si="284"/>
        <v>0</v>
      </c>
      <c r="AC1075" s="49">
        <f t="shared" si="284"/>
        <v>175.81</v>
      </c>
      <c r="AD1075" s="50">
        <f t="shared" si="284"/>
        <v>74.63</v>
      </c>
      <c r="AE1075" s="49">
        <f>AF1075+AG1075+AH1075</f>
        <v>0</v>
      </c>
      <c r="AF1075" s="48"/>
      <c r="AG1075" s="49"/>
      <c r="AH1075" s="50"/>
      <c r="AI1075" s="49"/>
      <c r="AJ1075" s="49"/>
      <c r="AM1075" s="35"/>
      <c r="AN1075" s="35"/>
      <c r="AO1075" s="12"/>
    </row>
    <row r="1076" spans="1:41" ht="19.899999999999999" customHeight="1" outlineLevel="1" x14ac:dyDescent="0.2">
      <c r="A1076" s="40"/>
      <c r="B1076" s="124" t="s">
        <v>43</v>
      </c>
      <c r="C1076" s="91"/>
      <c r="D1076" s="91"/>
      <c r="E1076" s="91"/>
      <c r="F1076" s="91"/>
      <c r="G1076" s="49">
        <f>H1076+I1076+J1076</f>
        <v>0</v>
      </c>
      <c r="H1076" s="48"/>
      <c r="I1076" s="48"/>
      <c r="J1076" s="48"/>
      <c r="K1076" s="49">
        <f>L1076+M1076+N1076</f>
        <v>0</v>
      </c>
      <c r="L1076" s="48"/>
      <c r="M1076" s="48"/>
      <c r="N1076" s="48"/>
      <c r="O1076" s="49">
        <f>P1076+Q1076+R1076</f>
        <v>0</v>
      </c>
      <c r="P1076" s="48"/>
      <c r="Q1076" s="48"/>
      <c r="R1076" s="48"/>
      <c r="S1076" s="49">
        <f>T1076+U1076+V1076</f>
        <v>0</v>
      </c>
      <c r="T1076" s="48"/>
      <c r="U1076" s="48"/>
      <c r="V1076" s="48"/>
      <c r="W1076" s="49">
        <f>X1076+Y1076+Z1076</f>
        <v>0</v>
      </c>
      <c r="X1076" s="48"/>
      <c r="Y1076" s="48"/>
      <c r="Z1076" s="48"/>
      <c r="AA1076" s="29">
        <f t="shared" si="278"/>
        <v>0</v>
      </c>
      <c r="AB1076" s="48">
        <f t="shared" si="284"/>
        <v>0</v>
      </c>
      <c r="AC1076" s="49">
        <f t="shared" si="284"/>
        <v>0</v>
      </c>
      <c r="AD1076" s="50">
        <f t="shared" si="284"/>
        <v>0</v>
      </c>
      <c r="AE1076" s="49">
        <f>AF1076+AG1076+AH1076</f>
        <v>0</v>
      </c>
      <c r="AF1076" s="48"/>
      <c r="AG1076" s="49"/>
      <c r="AH1076" s="50"/>
      <c r="AI1076" s="49"/>
      <c r="AJ1076" s="49"/>
      <c r="AM1076" s="35"/>
      <c r="AN1076" s="35"/>
      <c r="AO1076" s="12"/>
    </row>
    <row r="1077" spans="1:41" ht="19.899999999999999" customHeight="1" outlineLevel="1" x14ac:dyDescent="0.2">
      <c r="A1077" s="40"/>
      <c r="B1077" s="124" t="s">
        <v>44</v>
      </c>
      <c r="C1077" s="91"/>
      <c r="D1077" s="91"/>
      <c r="E1077" s="91"/>
      <c r="F1077" s="91"/>
      <c r="G1077" s="49">
        <f>H1077+I1077+J1077</f>
        <v>0</v>
      </c>
      <c r="H1077" s="48"/>
      <c r="I1077" s="48"/>
      <c r="J1077" s="48"/>
      <c r="K1077" s="49">
        <f>L1077+M1077+N1077</f>
        <v>0</v>
      </c>
      <c r="L1077" s="48"/>
      <c r="M1077" s="48"/>
      <c r="N1077" s="48"/>
      <c r="O1077" s="49">
        <f>P1077+Q1077+R1077</f>
        <v>0</v>
      </c>
      <c r="P1077" s="48"/>
      <c r="Q1077" s="48"/>
      <c r="R1077" s="48"/>
      <c r="S1077" s="49">
        <f>T1077+U1077+V1077</f>
        <v>0</v>
      </c>
      <c r="T1077" s="48"/>
      <c r="U1077" s="48"/>
      <c r="V1077" s="48"/>
      <c r="W1077" s="49">
        <f>X1077+Y1077+Z1077</f>
        <v>0</v>
      </c>
      <c r="X1077" s="48"/>
      <c r="Y1077" s="48"/>
      <c r="Z1077" s="48"/>
      <c r="AA1077" s="29">
        <f t="shared" si="278"/>
        <v>0</v>
      </c>
      <c r="AB1077" s="48">
        <f t="shared" si="284"/>
        <v>0</v>
      </c>
      <c r="AC1077" s="49">
        <f t="shared" si="284"/>
        <v>0</v>
      </c>
      <c r="AD1077" s="50">
        <f t="shared" si="284"/>
        <v>0</v>
      </c>
      <c r="AE1077" s="49">
        <f>AF1077+AG1077+AH1077</f>
        <v>0</v>
      </c>
      <c r="AF1077" s="48"/>
      <c r="AG1077" s="49"/>
      <c r="AH1077" s="50"/>
      <c r="AI1077" s="49"/>
      <c r="AJ1077" s="49"/>
      <c r="AM1077" s="35"/>
      <c r="AN1077" s="35"/>
      <c r="AO1077" s="12"/>
    </row>
    <row r="1078" spans="1:41" ht="85.9" customHeight="1" outlineLevel="1" x14ac:dyDescent="0.2">
      <c r="A1078" s="40">
        <v>197</v>
      </c>
      <c r="B1078" s="124" t="s">
        <v>290</v>
      </c>
      <c r="C1078" s="91">
        <f t="shared" ref="C1078:Z1078" si="285">SUM(C1079:C1082)</f>
        <v>6222.7</v>
      </c>
      <c r="D1078" s="91">
        <f t="shared" si="285"/>
        <v>0</v>
      </c>
      <c r="E1078" s="91">
        <f t="shared" si="285"/>
        <v>0</v>
      </c>
      <c r="F1078" s="91">
        <f t="shared" si="285"/>
        <v>0</v>
      </c>
      <c r="G1078" s="91">
        <f t="shared" si="285"/>
        <v>0</v>
      </c>
      <c r="H1078" s="91">
        <f t="shared" si="285"/>
        <v>0</v>
      </c>
      <c r="I1078" s="91">
        <f t="shared" si="285"/>
        <v>0</v>
      </c>
      <c r="J1078" s="91">
        <f t="shared" si="285"/>
        <v>0</v>
      </c>
      <c r="K1078" s="91">
        <f t="shared" si="285"/>
        <v>0</v>
      </c>
      <c r="L1078" s="91">
        <f t="shared" si="285"/>
        <v>0</v>
      </c>
      <c r="M1078" s="91">
        <f t="shared" si="285"/>
        <v>0</v>
      </c>
      <c r="N1078" s="91">
        <f t="shared" si="285"/>
        <v>0</v>
      </c>
      <c r="O1078" s="91">
        <f t="shared" si="285"/>
        <v>6222.7999999999993</v>
      </c>
      <c r="P1078" s="91">
        <f t="shared" si="285"/>
        <v>0</v>
      </c>
      <c r="Q1078" s="91">
        <f t="shared" si="285"/>
        <v>4368.3999999999996</v>
      </c>
      <c r="R1078" s="48">
        <f>R1080</f>
        <v>1854.4</v>
      </c>
      <c r="S1078" s="49">
        <f t="shared" si="285"/>
        <v>2051.1800000000003</v>
      </c>
      <c r="T1078" s="48">
        <f t="shared" si="285"/>
        <v>0</v>
      </c>
      <c r="U1078" s="48">
        <f t="shared" si="285"/>
        <v>1439.93</v>
      </c>
      <c r="V1078" s="48">
        <f t="shared" si="285"/>
        <v>611.25</v>
      </c>
      <c r="W1078" s="49">
        <f t="shared" si="285"/>
        <v>2051.1800000000003</v>
      </c>
      <c r="X1078" s="48">
        <f t="shared" si="285"/>
        <v>0</v>
      </c>
      <c r="Y1078" s="48">
        <f t="shared" si="285"/>
        <v>1439.93</v>
      </c>
      <c r="Z1078" s="48">
        <f t="shared" si="285"/>
        <v>611.25</v>
      </c>
      <c r="AA1078" s="29">
        <f t="shared" si="278"/>
        <v>0</v>
      </c>
      <c r="AB1078" s="48">
        <f t="shared" si="284"/>
        <v>0</v>
      </c>
      <c r="AC1078" s="49">
        <f t="shared" si="284"/>
        <v>0</v>
      </c>
      <c r="AD1078" s="50">
        <f t="shared" si="284"/>
        <v>0</v>
      </c>
      <c r="AE1078" s="49">
        <f>SUM(AE1079:AE1082)</f>
        <v>0</v>
      </c>
      <c r="AF1078" s="48">
        <f>SUM(AF1079:AF1082)</f>
        <v>0</v>
      </c>
      <c r="AG1078" s="49">
        <f>SUM(AG1079:AG1082)</f>
        <v>0</v>
      </c>
      <c r="AH1078" s="50">
        <f>SUM(AH1079:AH1082)</f>
        <v>0</v>
      </c>
      <c r="AI1078" s="49">
        <f>SUM(AI1079:AI1082)</f>
        <v>0</v>
      </c>
      <c r="AJ1078" s="49"/>
      <c r="AM1078" s="35"/>
      <c r="AN1078" s="35"/>
      <c r="AO1078" s="12"/>
    </row>
    <row r="1079" spans="1:41" ht="19.899999999999999" customHeight="1" outlineLevel="1" x14ac:dyDescent="0.2">
      <c r="A1079" s="40"/>
      <c r="B1079" s="124" t="s">
        <v>41</v>
      </c>
      <c r="C1079" s="91"/>
      <c r="D1079" s="91"/>
      <c r="E1079" s="91"/>
      <c r="F1079" s="91"/>
      <c r="G1079" s="49">
        <f>H1079+I1079+J1079</f>
        <v>0</v>
      </c>
      <c r="H1079" s="48"/>
      <c r="I1079" s="48"/>
      <c r="J1079" s="48"/>
      <c r="K1079" s="49">
        <f>L1079+M1079+N1079</f>
        <v>0</v>
      </c>
      <c r="L1079" s="48"/>
      <c r="M1079" s="48"/>
      <c r="N1079" s="48"/>
      <c r="O1079" s="49">
        <f>P1079+Q1079+R1079</f>
        <v>0</v>
      </c>
      <c r="P1079" s="48"/>
      <c r="Q1079" s="48"/>
      <c r="R1079" s="48"/>
      <c r="S1079" s="49">
        <f>T1079+U1079+V1079</f>
        <v>0</v>
      </c>
      <c r="T1079" s="48"/>
      <c r="U1079" s="48"/>
      <c r="V1079" s="48"/>
      <c r="W1079" s="49">
        <f>X1079+Y1079+Z1079</f>
        <v>0</v>
      </c>
      <c r="X1079" s="48"/>
      <c r="Y1079" s="48"/>
      <c r="Z1079" s="48"/>
      <c r="AA1079" s="29">
        <f t="shared" si="278"/>
        <v>0</v>
      </c>
      <c r="AB1079" s="48">
        <f t="shared" si="284"/>
        <v>0</v>
      </c>
      <c r="AC1079" s="49">
        <f t="shared" si="284"/>
        <v>0</v>
      </c>
      <c r="AD1079" s="50">
        <f t="shared" si="284"/>
        <v>0</v>
      </c>
      <c r="AE1079" s="49">
        <f>AF1079+AG1079+AH1079</f>
        <v>0</v>
      </c>
      <c r="AF1079" s="48"/>
      <c r="AG1079" s="49"/>
      <c r="AH1079" s="50"/>
      <c r="AI1079" s="49"/>
      <c r="AJ1079" s="49"/>
      <c r="AM1079" s="35"/>
      <c r="AN1079" s="35"/>
      <c r="AO1079" s="12"/>
    </row>
    <row r="1080" spans="1:41" ht="19.899999999999999" customHeight="1" outlineLevel="1" x14ac:dyDescent="0.2">
      <c r="A1080" s="40"/>
      <c r="B1080" s="124" t="s">
        <v>42</v>
      </c>
      <c r="C1080" s="91">
        <v>6222.7</v>
      </c>
      <c r="D1080" s="91"/>
      <c r="E1080" s="91"/>
      <c r="F1080" s="91"/>
      <c r="G1080" s="49">
        <f>H1080+I1080+J1080</f>
        <v>0</v>
      </c>
      <c r="H1080" s="48"/>
      <c r="I1080" s="48"/>
      <c r="J1080" s="48"/>
      <c r="K1080" s="49">
        <f>L1080+M1080+N1080</f>
        <v>0</v>
      </c>
      <c r="L1080" s="48"/>
      <c r="M1080" s="48"/>
      <c r="N1080" s="48"/>
      <c r="O1080" s="49">
        <f>P1080+Q1080+R1080</f>
        <v>6222.7999999999993</v>
      </c>
      <c r="P1080" s="48"/>
      <c r="Q1080" s="48">
        <v>4368.3999999999996</v>
      </c>
      <c r="R1080" s="48">
        <v>1854.4</v>
      </c>
      <c r="S1080" s="49">
        <f>T1080+U1080+V1080</f>
        <v>2051.1800000000003</v>
      </c>
      <c r="T1080" s="48"/>
      <c r="U1080" s="48">
        <v>1439.93</v>
      </c>
      <c r="V1080" s="48">
        <v>611.25</v>
      </c>
      <c r="W1080" s="49">
        <f>X1080+Y1080+Z1080</f>
        <v>2051.1800000000003</v>
      </c>
      <c r="X1080" s="48"/>
      <c r="Y1080" s="48">
        <v>1439.93</v>
      </c>
      <c r="Z1080" s="48">
        <v>611.25</v>
      </c>
      <c r="AA1080" s="29">
        <f t="shared" si="278"/>
        <v>0</v>
      </c>
      <c r="AB1080" s="48">
        <f t="shared" si="284"/>
        <v>0</v>
      </c>
      <c r="AC1080" s="49">
        <f t="shared" si="284"/>
        <v>0</v>
      </c>
      <c r="AD1080" s="50">
        <f t="shared" si="284"/>
        <v>0</v>
      </c>
      <c r="AE1080" s="49">
        <f>AF1080+AG1080+AH1080</f>
        <v>0</v>
      </c>
      <c r="AF1080" s="48"/>
      <c r="AG1080" s="49"/>
      <c r="AH1080" s="50"/>
      <c r="AI1080" s="49"/>
      <c r="AJ1080" s="49"/>
      <c r="AM1080" s="35"/>
      <c r="AN1080" s="35"/>
      <c r="AO1080" s="12"/>
    </row>
    <row r="1081" spans="1:41" ht="19.899999999999999" customHeight="1" outlineLevel="1" x14ac:dyDescent="0.2">
      <c r="A1081" s="40"/>
      <c r="B1081" s="124" t="s">
        <v>43</v>
      </c>
      <c r="C1081" s="91"/>
      <c r="D1081" s="91"/>
      <c r="E1081" s="91"/>
      <c r="F1081" s="91"/>
      <c r="G1081" s="49">
        <f>H1081+I1081+J1081</f>
        <v>0</v>
      </c>
      <c r="H1081" s="48"/>
      <c r="I1081" s="48"/>
      <c r="J1081" s="48"/>
      <c r="K1081" s="49">
        <f>L1081+M1081+N1081</f>
        <v>0</v>
      </c>
      <c r="L1081" s="48"/>
      <c r="M1081" s="48"/>
      <c r="N1081" s="48"/>
      <c r="O1081" s="49">
        <f>P1081+Q1081+R1081</f>
        <v>0</v>
      </c>
      <c r="P1081" s="48"/>
      <c r="Q1081" s="48"/>
      <c r="R1081" s="48"/>
      <c r="S1081" s="49">
        <f>T1081+U1081+V1081</f>
        <v>0</v>
      </c>
      <c r="T1081" s="48"/>
      <c r="U1081" s="48"/>
      <c r="V1081" s="48"/>
      <c r="W1081" s="49">
        <f>X1081+Y1081+Z1081</f>
        <v>0</v>
      </c>
      <c r="X1081" s="48"/>
      <c r="Y1081" s="48"/>
      <c r="Z1081" s="48"/>
      <c r="AA1081" s="29">
        <f t="shared" si="278"/>
        <v>0</v>
      </c>
      <c r="AB1081" s="48">
        <f t="shared" si="284"/>
        <v>0</v>
      </c>
      <c r="AC1081" s="49">
        <f t="shared" si="284"/>
        <v>0</v>
      </c>
      <c r="AD1081" s="50">
        <f t="shared" si="284"/>
        <v>0</v>
      </c>
      <c r="AE1081" s="49">
        <f>AF1081+AG1081+AH1081</f>
        <v>0</v>
      </c>
      <c r="AF1081" s="48"/>
      <c r="AG1081" s="49"/>
      <c r="AH1081" s="50"/>
      <c r="AI1081" s="49"/>
      <c r="AJ1081" s="49"/>
      <c r="AM1081" s="35"/>
      <c r="AN1081" s="35"/>
      <c r="AO1081" s="12"/>
    </row>
    <row r="1082" spans="1:41" ht="19.899999999999999" customHeight="1" outlineLevel="1" x14ac:dyDescent="0.2">
      <c r="A1082" s="40"/>
      <c r="B1082" s="124" t="s">
        <v>44</v>
      </c>
      <c r="C1082" s="91"/>
      <c r="D1082" s="91"/>
      <c r="E1082" s="91"/>
      <c r="F1082" s="91"/>
      <c r="G1082" s="49">
        <f>H1082+I1082+J1082</f>
        <v>0</v>
      </c>
      <c r="H1082" s="48"/>
      <c r="I1082" s="48"/>
      <c r="J1082" s="48"/>
      <c r="K1082" s="49">
        <f>L1082+M1082+N1082</f>
        <v>0</v>
      </c>
      <c r="L1082" s="48"/>
      <c r="M1082" s="48"/>
      <c r="N1082" s="48"/>
      <c r="O1082" s="49">
        <f>P1082+Q1082+R1082</f>
        <v>0</v>
      </c>
      <c r="P1082" s="48"/>
      <c r="Q1082" s="48"/>
      <c r="R1082" s="48"/>
      <c r="S1082" s="49">
        <f>T1082+U1082+V1082</f>
        <v>0</v>
      </c>
      <c r="T1082" s="48"/>
      <c r="U1082" s="48"/>
      <c r="V1082" s="48"/>
      <c r="W1082" s="49">
        <f>X1082+Y1082+Z1082</f>
        <v>0</v>
      </c>
      <c r="X1082" s="48"/>
      <c r="Y1082" s="48"/>
      <c r="Z1082" s="48"/>
      <c r="AA1082" s="29">
        <f t="shared" si="278"/>
        <v>0</v>
      </c>
      <c r="AB1082" s="48">
        <f t="shared" si="284"/>
        <v>0</v>
      </c>
      <c r="AC1082" s="49">
        <f t="shared" si="284"/>
        <v>0</v>
      </c>
      <c r="AD1082" s="50">
        <f t="shared" si="284"/>
        <v>0</v>
      </c>
      <c r="AE1082" s="49">
        <f>AF1082+AG1082+AH1082</f>
        <v>0</v>
      </c>
      <c r="AF1082" s="48"/>
      <c r="AG1082" s="49"/>
      <c r="AH1082" s="50"/>
      <c r="AI1082" s="49"/>
      <c r="AJ1082" s="49"/>
      <c r="AM1082" s="35"/>
      <c r="AN1082" s="35"/>
      <c r="AO1082" s="12"/>
    </row>
    <row r="1083" spans="1:41" ht="85.9" customHeight="1" outlineLevel="1" x14ac:dyDescent="0.2">
      <c r="A1083" s="40">
        <v>198</v>
      </c>
      <c r="B1083" s="124" t="s">
        <v>291</v>
      </c>
      <c r="C1083" s="91">
        <f t="shared" ref="C1083:Z1083" si="286">SUM(C1084:C1087)</f>
        <v>6222.7</v>
      </c>
      <c r="D1083" s="91">
        <f t="shared" si="286"/>
        <v>0</v>
      </c>
      <c r="E1083" s="91">
        <f t="shared" si="286"/>
        <v>0</v>
      </c>
      <c r="F1083" s="91">
        <f t="shared" si="286"/>
        <v>0</v>
      </c>
      <c r="G1083" s="91">
        <f t="shared" si="286"/>
        <v>0</v>
      </c>
      <c r="H1083" s="91">
        <f t="shared" si="286"/>
        <v>0</v>
      </c>
      <c r="I1083" s="91">
        <f t="shared" si="286"/>
        <v>0</v>
      </c>
      <c r="J1083" s="91">
        <f t="shared" si="286"/>
        <v>0</v>
      </c>
      <c r="K1083" s="91">
        <f t="shared" si="286"/>
        <v>0</v>
      </c>
      <c r="L1083" s="91">
        <f t="shared" si="286"/>
        <v>0</v>
      </c>
      <c r="M1083" s="91">
        <f t="shared" si="286"/>
        <v>0</v>
      </c>
      <c r="N1083" s="91">
        <f t="shared" si="286"/>
        <v>0</v>
      </c>
      <c r="O1083" s="91">
        <f t="shared" si="286"/>
        <v>6222.7999999999993</v>
      </c>
      <c r="P1083" s="91">
        <f t="shared" si="286"/>
        <v>0</v>
      </c>
      <c r="Q1083" s="91">
        <f t="shared" si="286"/>
        <v>4368.3999999999996</v>
      </c>
      <c r="R1083" s="48">
        <v>1854.4</v>
      </c>
      <c r="S1083" s="49">
        <f t="shared" si="286"/>
        <v>250.44</v>
      </c>
      <c r="T1083" s="48">
        <f t="shared" si="286"/>
        <v>0</v>
      </c>
      <c r="U1083" s="48">
        <f t="shared" si="286"/>
        <v>175.81</v>
      </c>
      <c r="V1083" s="48">
        <f t="shared" si="286"/>
        <v>74.63</v>
      </c>
      <c r="W1083" s="49">
        <f t="shared" si="286"/>
        <v>250.44</v>
      </c>
      <c r="X1083" s="48">
        <f t="shared" si="286"/>
        <v>0</v>
      </c>
      <c r="Y1083" s="48">
        <f t="shared" si="286"/>
        <v>175.81</v>
      </c>
      <c r="Z1083" s="48">
        <f t="shared" si="286"/>
        <v>74.63</v>
      </c>
      <c r="AA1083" s="29">
        <f t="shared" si="278"/>
        <v>0</v>
      </c>
      <c r="AB1083" s="48">
        <f t="shared" si="284"/>
        <v>0</v>
      </c>
      <c r="AC1083" s="49">
        <f t="shared" si="284"/>
        <v>0</v>
      </c>
      <c r="AD1083" s="50">
        <f t="shared" si="284"/>
        <v>0</v>
      </c>
      <c r="AE1083" s="49">
        <f>SUM(AE1084:AE1087)</f>
        <v>0</v>
      </c>
      <c r="AF1083" s="48">
        <f>SUM(AF1084:AF1087)</f>
        <v>0</v>
      </c>
      <c r="AG1083" s="49">
        <f>SUM(AG1084:AG1087)</f>
        <v>0</v>
      </c>
      <c r="AH1083" s="50">
        <f>SUM(AH1084:AH1087)</f>
        <v>0</v>
      </c>
      <c r="AI1083" s="49">
        <f>SUM(AI1084:AI1087)</f>
        <v>0</v>
      </c>
      <c r="AJ1083" s="49"/>
      <c r="AM1083" s="35"/>
      <c r="AN1083" s="35"/>
      <c r="AO1083" s="12"/>
    </row>
    <row r="1084" spans="1:41" ht="19.899999999999999" customHeight="1" outlineLevel="1" x14ac:dyDescent="0.2">
      <c r="A1084" s="40"/>
      <c r="B1084" s="124" t="s">
        <v>41</v>
      </c>
      <c r="C1084" s="91"/>
      <c r="D1084" s="91"/>
      <c r="E1084" s="91"/>
      <c r="F1084" s="91"/>
      <c r="G1084" s="49">
        <f>H1084+I1084+J1084</f>
        <v>0</v>
      </c>
      <c r="H1084" s="48"/>
      <c r="I1084" s="48"/>
      <c r="J1084" s="48"/>
      <c r="K1084" s="49">
        <f>L1084+M1084+N1084</f>
        <v>0</v>
      </c>
      <c r="L1084" s="48"/>
      <c r="M1084" s="48"/>
      <c r="N1084" s="48"/>
      <c r="O1084" s="49">
        <f>P1084+Q1084+R1084</f>
        <v>0</v>
      </c>
      <c r="P1084" s="48"/>
      <c r="Q1084" s="48"/>
      <c r="R1084" s="48"/>
      <c r="S1084" s="49">
        <f>T1084+U1084+V1084</f>
        <v>0</v>
      </c>
      <c r="T1084" s="48"/>
      <c r="U1084" s="48"/>
      <c r="V1084" s="48"/>
      <c r="W1084" s="49">
        <f>X1084+Y1084+Z1084</f>
        <v>0</v>
      </c>
      <c r="X1084" s="48"/>
      <c r="Y1084" s="48"/>
      <c r="Z1084" s="48"/>
      <c r="AA1084" s="29">
        <f t="shared" si="278"/>
        <v>0</v>
      </c>
      <c r="AB1084" s="48">
        <f t="shared" si="284"/>
        <v>0</v>
      </c>
      <c r="AC1084" s="49">
        <f t="shared" si="284"/>
        <v>0</v>
      </c>
      <c r="AD1084" s="50">
        <f t="shared" si="284"/>
        <v>0</v>
      </c>
      <c r="AE1084" s="49">
        <f>AF1084+AG1084+AH1084</f>
        <v>0</v>
      </c>
      <c r="AF1084" s="48"/>
      <c r="AG1084" s="49"/>
      <c r="AH1084" s="50"/>
      <c r="AI1084" s="49"/>
      <c r="AJ1084" s="49"/>
      <c r="AM1084" s="35"/>
      <c r="AN1084" s="35"/>
      <c r="AO1084" s="12"/>
    </row>
    <row r="1085" spans="1:41" ht="19.899999999999999" customHeight="1" outlineLevel="1" x14ac:dyDescent="0.2">
      <c r="A1085" s="40"/>
      <c r="B1085" s="124" t="s">
        <v>42</v>
      </c>
      <c r="C1085" s="91">
        <v>6222.7</v>
      </c>
      <c r="D1085" s="91"/>
      <c r="E1085" s="91"/>
      <c r="F1085" s="91"/>
      <c r="G1085" s="49">
        <f>H1085+I1085+J1085</f>
        <v>0</v>
      </c>
      <c r="H1085" s="48"/>
      <c r="I1085" s="48"/>
      <c r="J1085" s="48"/>
      <c r="K1085" s="49">
        <f>L1085+M1085+N1085</f>
        <v>0</v>
      </c>
      <c r="L1085" s="48"/>
      <c r="M1085" s="48"/>
      <c r="N1085" s="48"/>
      <c r="O1085" s="49">
        <f>P1085+Q1085+R1085</f>
        <v>6222.7999999999993</v>
      </c>
      <c r="P1085" s="48"/>
      <c r="Q1085" s="48">
        <v>4368.3999999999996</v>
      </c>
      <c r="R1085" s="48">
        <v>1854.4</v>
      </c>
      <c r="S1085" s="49">
        <f>T1085+U1085+V1085</f>
        <v>250.44</v>
      </c>
      <c r="T1085" s="48"/>
      <c r="U1085" s="48">
        <v>175.81</v>
      </c>
      <c r="V1085" s="48">
        <v>74.63</v>
      </c>
      <c r="W1085" s="49">
        <f>X1085+Y1085+Z1085</f>
        <v>250.44</v>
      </c>
      <c r="X1085" s="48"/>
      <c r="Y1085" s="48">
        <v>175.81</v>
      </c>
      <c r="Z1085" s="48">
        <v>74.63</v>
      </c>
      <c r="AA1085" s="29">
        <f t="shared" si="278"/>
        <v>0</v>
      </c>
      <c r="AB1085" s="48">
        <f t="shared" si="284"/>
        <v>0</v>
      </c>
      <c r="AC1085" s="49">
        <f t="shared" si="284"/>
        <v>0</v>
      </c>
      <c r="AD1085" s="50">
        <f t="shared" si="284"/>
        <v>0</v>
      </c>
      <c r="AE1085" s="49">
        <f>AF1085+AG1085+AH1085</f>
        <v>0</v>
      </c>
      <c r="AF1085" s="48"/>
      <c r="AG1085" s="49"/>
      <c r="AH1085" s="50"/>
      <c r="AI1085" s="49"/>
      <c r="AJ1085" s="49"/>
      <c r="AM1085" s="35"/>
      <c r="AN1085" s="35"/>
      <c r="AO1085" s="12"/>
    </row>
    <row r="1086" spans="1:41" ht="19.899999999999999" customHeight="1" outlineLevel="1" x14ac:dyDescent="0.2">
      <c r="A1086" s="40"/>
      <c r="B1086" s="124" t="s">
        <v>43</v>
      </c>
      <c r="C1086" s="91"/>
      <c r="D1086" s="91"/>
      <c r="E1086" s="91"/>
      <c r="F1086" s="91"/>
      <c r="G1086" s="49">
        <f>H1086+I1086+J1086</f>
        <v>0</v>
      </c>
      <c r="H1086" s="48"/>
      <c r="I1086" s="48"/>
      <c r="J1086" s="48"/>
      <c r="K1086" s="49">
        <f>L1086+M1086+N1086</f>
        <v>0</v>
      </c>
      <c r="L1086" s="48"/>
      <c r="M1086" s="48"/>
      <c r="N1086" s="48"/>
      <c r="O1086" s="49">
        <f>P1086+Q1086+R1086</f>
        <v>0</v>
      </c>
      <c r="P1086" s="48"/>
      <c r="Q1086" s="48"/>
      <c r="R1086" s="48"/>
      <c r="S1086" s="49">
        <f>T1086+U1086+V1086</f>
        <v>0</v>
      </c>
      <c r="T1086" s="48"/>
      <c r="U1086" s="48"/>
      <c r="V1086" s="48"/>
      <c r="W1086" s="49">
        <f>X1086+Y1086+Z1086</f>
        <v>0</v>
      </c>
      <c r="X1086" s="48"/>
      <c r="Y1086" s="48"/>
      <c r="Z1086" s="48"/>
      <c r="AA1086" s="29">
        <f t="shared" si="278"/>
        <v>0</v>
      </c>
      <c r="AB1086" s="48">
        <f t="shared" si="284"/>
        <v>0</v>
      </c>
      <c r="AC1086" s="49">
        <f t="shared" si="284"/>
        <v>0</v>
      </c>
      <c r="AD1086" s="50">
        <f t="shared" si="284"/>
        <v>0</v>
      </c>
      <c r="AE1086" s="49">
        <f>AF1086+AG1086+AH1086</f>
        <v>0</v>
      </c>
      <c r="AF1086" s="48"/>
      <c r="AG1086" s="49"/>
      <c r="AH1086" s="50"/>
      <c r="AI1086" s="49"/>
      <c r="AJ1086" s="49"/>
      <c r="AM1086" s="35"/>
      <c r="AN1086" s="35"/>
      <c r="AO1086" s="12"/>
    </row>
    <row r="1087" spans="1:41" ht="19.899999999999999" customHeight="1" outlineLevel="1" x14ac:dyDescent="0.2">
      <c r="A1087" s="40"/>
      <c r="B1087" s="124" t="s">
        <v>44</v>
      </c>
      <c r="C1087" s="91"/>
      <c r="D1087" s="91"/>
      <c r="E1087" s="91"/>
      <c r="F1087" s="91"/>
      <c r="G1087" s="49">
        <f>H1087+I1087+J1087</f>
        <v>0</v>
      </c>
      <c r="H1087" s="48"/>
      <c r="I1087" s="48"/>
      <c r="J1087" s="48"/>
      <c r="K1087" s="49">
        <f>L1087+M1087+N1087</f>
        <v>0</v>
      </c>
      <c r="L1087" s="48"/>
      <c r="M1087" s="48"/>
      <c r="N1087" s="48"/>
      <c r="O1087" s="49">
        <f>P1087+Q1087+R1087</f>
        <v>0</v>
      </c>
      <c r="P1087" s="48"/>
      <c r="Q1087" s="48"/>
      <c r="R1087" s="48"/>
      <c r="S1087" s="49">
        <f>T1087+U1087+V1087</f>
        <v>0</v>
      </c>
      <c r="T1087" s="48"/>
      <c r="U1087" s="48"/>
      <c r="V1087" s="48"/>
      <c r="W1087" s="49">
        <f>X1087+Y1087+Z1087</f>
        <v>0</v>
      </c>
      <c r="X1087" s="48"/>
      <c r="Y1087" s="48"/>
      <c r="Z1087" s="48"/>
      <c r="AA1087" s="29">
        <f t="shared" si="278"/>
        <v>0</v>
      </c>
      <c r="AB1087" s="48">
        <f t="shared" si="284"/>
        <v>0</v>
      </c>
      <c r="AC1087" s="49">
        <f t="shared" si="284"/>
        <v>0</v>
      </c>
      <c r="AD1087" s="50">
        <f t="shared" si="284"/>
        <v>0</v>
      </c>
      <c r="AE1087" s="49">
        <f>AF1087+AG1087+AH1087</f>
        <v>0</v>
      </c>
      <c r="AF1087" s="48"/>
      <c r="AG1087" s="49"/>
      <c r="AH1087" s="50"/>
      <c r="AI1087" s="49"/>
      <c r="AJ1087" s="49"/>
      <c r="AM1087" s="35"/>
      <c r="AN1087" s="35"/>
      <c r="AO1087" s="12"/>
    </row>
    <row r="1088" spans="1:41" ht="85.9" customHeight="1" outlineLevel="1" x14ac:dyDescent="0.2">
      <c r="A1088" s="40">
        <v>199</v>
      </c>
      <c r="B1088" s="124" t="s">
        <v>292</v>
      </c>
      <c r="C1088" s="91">
        <f t="shared" ref="C1088:Z1088" si="287">SUM(C1089:C1092)</f>
        <v>6222.7</v>
      </c>
      <c r="D1088" s="91">
        <f t="shared" si="287"/>
        <v>0</v>
      </c>
      <c r="E1088" s="91">
        <f t="shared" si="287"/>
        <v>0</v>
      </c>
      <c r="F1088" s="91">
        <f t="shared" si="287"/>
        <v>0</v>
      </c>
      <c r="G1088" s="91">
        <f t="shared" si="287"/>
        <v>0</v>
      </c>
      <c r="H1088" s="91">
        <f t="shared" si="287"/>
        <v>0</v>
      </c>
      <c r="I1088" s="91">
        <f t="shared" si="287"/>
        <v>0</v>
      </c>
      <c r="J1088" s="91">
        <f t="shared" si="287"/>
        <v>0</v>
      </c>
      <c r="K1088" s="91">
        <f t="shared" si="287"/>
        <v>0</v>
      </c>
      <c r="L1088" s="91">
        <f t="shared" si="287"/>
        <v>0</v>
      </c>
      <c r="M1088" s="91">
        <f t="shared" si="287"/>
        <v>0</v>
      </c>
      <c r="N1088" s="91">
        <f t="shared" si="287"/>
        <v>0</v>
      </c>
      <c r="O1088" s="91">
        <f t="shared" si="287"/>
        <v>6222.7999999999993</v>
      </c>
      <c r="P1088" s="91">
        <f t="shared" si="287"/>
        <v>0</v>
      </c>
      <c r="Q1088" s="91">
        <f t="shared" si="287"/>
        <v>4368.3999999999996</v>
      </c>
      <c r="R1088" s="48">
        <f>R1090</f>
        <v>1854.4</v>
      </c>
      <c r="S1088" s="49">
        <f t="shared" si="287"/>
        <v>2035.4700000000003</v>
      </c>
      <c r="T1088" s="48">
        <f t="shared" si="287"/>
        <v>0</v>
      </c>
      <c r="U1088" s="48">
        <f t="shared" si="287"/>
        <v>1428.9</v>
      </c>
      <c r="V1088" s="48">
        <f t="shared" si="287"/>
        <v>606.57000000000005</v>
      </c>
      <c r="W1088" s="49">
        <f t="shared" si="287"/>
        <v>2035.4700000000003</v>
      </c>
      <c r="X1088" s="48">
        <f t="shared" si="287"/>
        <v>0</v>
      </c>
      <c r="Y1088" s="48">
        <f t="shared" si="287"/>
        <v>1428.9</v>
      </c>
      <c r="Z1088" s="48">
        <f t="shared" si="287"/>
        <v>606.57000000000005</v>
      </c>
      <c r="AA1088" s="29">
        <f t="shared" si="278"/>
        <v>0</v>
      </c>
      <c r="AB1088" s="48">
        <f t="shared" si="284"/>
        <v>0</v>
      </c>
      <c r="AC1088" s="49">
        <f t="shared" si="284"/>
        <v>0</v>
      </c>
      <c r="AD1088" s="50">
        <f t="shared" si="284"/>
        <v>0</v>
      </c>
      <c r="AE1088" s="49">
        <f>SUM(AE1089:AE1092)</f>
        <v>0</v>
      </c>
      <c r="AF1088" s="48">
        <f>SUM(AF1089:AF1092)</f>
        <v>0</v>
      </c>
      <c r="AG1088" s="49">
        <f>SUM(AG1089:AG1092)</f>
        <v>0</v>
      </c>
      <c r="AH1088" s="50">
        <f>SUM(AH1089:AH1092)</f>
        <v>0</v>
      </c>
      <c r="AI1088" s="49">
        <f>SUM(AI1089:AI1092)</f>
        <v>0</v>
      </c>
      <c r="AJ1088" s="49"/>
      <c r="AM1088" s="35"/>
      <c r="AN1088" s="35"/>
      <c r="AO1088" s="12"/>
    </row>
    <row r="1089" spans="1:41" ht="19.899999999999999" customHeight="1" outlineLevel="1" x14ac:dyDescent="0.2">
      <c r="A1089" s="40"/>
      <c r="B1089" s="124" t="s">
        <v>41</v>
      </c>
      <c r="C1089" s="91"/>
      <c r="D1089" s="91"/>
      <c r="E1089" s="91"/>
      <c r="F1089" s="91"/>
      <c r="G1089" s="49">
        <f>H1089+I1089+J1089</f>
        <v>0</v>
      </c>
      <c r="H1089" s="48"/>
      <c r="I1089" s="48"/>
      <c r="J1089" s="48"/>
      <c r="K1089" s="49">
        <f>L1089+M1089+N1089</f>
        <v>0</v>
      </c>
      <c r="L1089" s="48"/>
      <c r="M1089" s="48"/>
      <c r="N1089" s="48"/>
      <c r="O1089" s="49">
        <f>P1089+Q1089+R1089</f>
        <v>0</v>
      </c>
      <c r="P1089" s="48"/>
      <c r="Q1089" s="48"/>
      <c r="R1089" s="48"/>
      <c r="S1089" s="49">
        <f>T1089+U1089+V1089</f>
        <v>0</v>
      </c>
      <c r="T1089" s="48"/>
      <c r="U1089" s="48"/>
      <c r="V1089" s="48"/>
      <c r="W1089" s="49">
        <f>X1089+Y1089+Z1089</f>
        <v>0</v>
      </c>
      <c r="X1089" s="48"/>
      <c r="Y1089" s="48"/>
      <c r="Z1089" s="48"/>
      <c r="AA1089" s="29">
        <f t="shared" si="278"/>
        <v>0</v>
      </c>
      <c r="AB1089" s="48">
        <f t="shared" si="284"/>
        <v>0</v>
      </c>
      <c r="AC1089" s="49">
        <f t="shared" si="284"/>
        <v>0</v>
      </c>
      <c r="AD1089" s="50">
        <f t="shared" si="284"/>
        <v>0</v>
      </c>
      <c r="AE1089" s="49">
        <f>AF1089+AG1089+AH1089</f>
        <v>0</v>
      </c>
      <c r="AF1089" s="48"/>
      <c r="AG1089" s="49"/>
      <c r="AH1089" s="50"/>
      <c r="AI1089" s="49"/>
      <c r="AJ1089" s="49"/>
      <c r="AM1089" s="35"/>
      <c r="AN1089" s="35"/>
      <c r="AO1089" s="12"/>
    </row>
    <row r="1090" spans="1:41" ht="19.899999999999999" customHeight="1" outlineLevel="1" x14ac:dyDescent="0.2">
      <c r="A1090" s="40"/>
      <c r="B1090" s="124" t="s">
        <v>42</v>
      </c>
      <c r="C1090" s="91">
        <v>6222.7</v>
      </c>
      <c r="D1090" s="91"/>
      <c r="E1090" s="91"/>
      <c r="F1090" s="91"/>
      <c r="G1090" s="49">
        <f>H1090+I1090+J1090</f>
        <v>0</v>
      </c>
      <c r="H1090" s="48"/>
      <c r="I1090" s="48"/>
      <c r="J1090" s="48"/>
      <c r="K1090" s="49">
        <f>L1090+M1090+N1090</f>
        <v>0</v>
      </c>
      <c r="L1090" s="48"/>
      <c r="M1090" s="48"/>
      <c r="N1090" s="48"/>
      <c r="O1090" s="49">
        <f>P1090+Q1090+R1090</f>
        <v>6222.7999999999993</v>
      </c>
      <c r="P1090" s="48"/>
      <c r="Q1090" s="48">
        <v>4368.3999999999996</v>
      </c>
      <c r="R1090" s="48">
        <v>1854.4</v>
      </c>
      <c r="S1090" s="49">
        <f>T1090+U1090+V1090</f>
        <v>2035.4700000000003</v>
      </c>
      <c r="T1090" s="48"/>
      <c r="U1090" s="48">
        <v>1428.9</v>
      </c>
      <c r="V1090" s="48">
        <v>606.57000000000005</v>
      </c>
      <c r="W1090" s="49">
        <f>X1090+Y1090+Z1090</f>
        <v>2035.4700000000003</v>
      </c>
      <c r="X1090" s="48"/>
      <c r="Y1090" s="48">
        <v>1428.9</v>
      </c>
      <c r="Z1090" s="48">
        <v>606.57000000000005</v>
      </c>
      <c r="AA1090" s="29">
        <f t="shared" si="278"/>
        <v>0</v>
      </c>
      <c r="AB1090" s="48">
        <f t="shared" ref="AB1090:AD1092" si="288">X1090+H1090-L1090-(T1090-AF1090)</f>
        <v>0</v>
      </c>
      <c r="AC1090" s="49">
        <f t="shared" si="288"/>
        <v>0</v>
      </c>
      <c r="AD1090" s="50">
        <f t="shared" si="288"/>
        <v>0</v>
      </c>
      <c r="AE1090" s="49">
        <f>AF1090+AG1090+AH1090</f>
        <v>0</v>
      </c>
      <c r="AF1090" s="48"/>
      <c r="AG1090" s="49"/>
      <c r="AH1090" s="50"/>
      <c r="AI1090" s="49"/>
      <c r="AJ1090" s="49"/>
      <c r="AM1090" s="35"/>
      <c r="AN1090" s="35"/>
      <c r="AO1090" s="12"/>
    </row>
    <row r="1091" spans="1:41" ht="19.899999999999999" customHeight="1" outlineLevel="1" x14ac:dyDescent="0.2">
      <c r="A1091" s="40"/>
      <c r="B1091" s="124" t="s">
        <v>43</v>
      </c>
      <c r="C1091" s="91"/>
      <c r="D1091" s="91"/>
      <c r="E1091" s="91"/>
      <c r="F1091" s="91"/>
      <c r="G1091" s="49">
        <f>H1091+I1091+J1091</f>
        <v>0</v>
      </c>
      <c r="H1091" s="48"/>
      <c r="I1091" s="48"/>
      <c r="J1091" s="48"/>
      <c r="K1091" s="49">
        <f>L1091+M1091+N1091</f>
        <v>0</v>
      </c>
      <c r="L1091" s="48"/>
      <c r="M1091" s="48"/>
      <c r="N1091" s="48"/>
      <c r="O1091" s="49">
        <f>P1091+Q1091+R1091</f>
        <v>0</v>
      </c>
      <c r="P1091" s="48"/>
      <c r="Q1091" s="48"/>
      <c r="R1091" s="48"/>
      <c r="S1091" s="49">
        <f>T1091+U1091+V1091</f>
        <v>0</v>
      </c>
      <c r="T1091" s="48"/>
      <c r="U1091" s="48"/>
      <c r="V1091" s="48"/>
      <c r="W1091" s="49">
        <f>X1091+Y1091+Z1091</f>
        <v>0</v>
      </c>
      <c r="X1091" s="48"/>
      <c r="Y1091" s="48"/>
      <c r="Z1091" s="48"/>
      <c r="AA1091" s="29">
        <f t="shared" si="278"/>
        <v>0</v>
      </c>
      <c r="AB1091" s="48">
        <f t="shared" si="288"/>
        <v>0</v>
      </c>
      <c r="AC1091" s="49">
        <f t="shared" si="288"/>
        <v>0</v>
      </c>
      <c r="AD1091" s="50">
        <f t="shared" si="288"/>
        <v>0</v>
      </c>
      <c r="AE1091" s="49">
        <f>AF1091+AG1091+AH1091</f>
        <v>0</v>
      </c>
      <c r="AF1091" s="48"/>
      <c r="AG1091" s="49"/>
      <c r="AH1091" s="50"/>
      <c r="AI1091" s="49"/>
      <c r="AJ1091" s="49"/>
      <c r="AM1091" s="35"/>
      <c r="AN1091" s="35"/>
      <c r="AO1091" s="12"/>
    </row>
    <row r="1092" spans="1:41" ht="19.899999999999999" customHeight="1" outlineLevel="1" x14ac:dyDescent="0.2">
      <c r="A1092" s="40"/>
      <c r="B1092" s="124" t="s">
        <v>44</v>
      </c>
      <c r="C1092" s="91"/>
      <c r="D1092" s="91"/>
      <c r="E1092" s="91"/>
      <c r="F1092" s="91"/>
      <c r="G1092" s="49">
        <f>H1092+I1092+J1092</f>
        <v>0</v>
      </c>
      <c r="H1092" s="48"/>
      <c r="I1092" s="48"/>
      <c r="J1092" s="48"/>
      <c r="K1092" s="49">
        <f>L1092+M1092+N1092</f>
        <v>0</v>
      </c>
      <c r="L1092" s="48"/>
      <c r="M1092" s="48"/>
      <c r="N1092" s="48"/>
      <c r="O1092" s="49">
        <f>P1092+Q1092+R1092</f>
        <v>0</v>
      </c>
      <c r="P1092" s="48"/>
      <c r="Q1092" s="48"/>
      <c r="R1092" s="48"/>
      <c r="S1092" s="49">
        <f>T1092+U1092+V1092</f>
        <v>0</v>
      </c>
      <c r="T1092" s="48"/>
      <c r="U1092" s="48"/>
      <c r="V1092" s="48"/>
      <c r="W1092" s="49">
        <f>X1092+Y1092+Z1092</f>
        <v>0</v>
      </c>
      <c r="X1092" s="48"/>
      <c r="Y1092" s="48"/>
      <c r="Z1092" s="48"/>
      <c r="AA1092" s="29">
        <f t="shared" si="278"/>
        <v>0</v>
      </c>
      <c r="AB1092" s="48">
        <f t="shared" si="288"/>
        <v>0</v>
      </c>
      <c r="AC1092" s="49">
        <f t="shared" si="288"/>
        <v>0</v>
      </c>
      <c r="AD1092" s="50">
        <f t="shared" si="288"/>
        <v>0</v>
      </c>
      <c r="AE1092" s="49">
        <f>AF1092+AG1092+AH1092</f>
        <v>0</v>
      </c>
      <c r="AF1092" s="48"/>
      <c r="AG1092" s="49"/>
      <c r="AH1092" s="50"/>
      <c r="AI1092" s="49"/>
      <c r="AJ1092" s="49"/>
      <c r="AM1092" s="35"/>
      <c r="AN1092" s="35"/>
      <c r="AO1092" s="12"/>
    </row>
    <row r="1094" spans="1:41" x14ac:dyDescent="0.2">
      <c r="B1094" s="126" t="s">
        <v>293</v>
      </c>
      <c r="C1094" s="127">
        <v>2127671</v>
      </c>
    </row>
    <row r="1095" spans="1:41" x14ac:dyDescent="0.2">
      <c r="B1095" s="128" t="s">
        <v>294</v>
      </c>
      <c r="C1095" s="127">
        <v>2127659</v>
      </c>
    </row>
    <row r="1107" spans="1:41" s="130" customFormat="1" ht="21.75" x14ac:dyDescent="0.3">
      <c r="A1107" s="129"/>
      <c r="AC1107" s="131"/>
      <c r="AL1107" s="132"/>
      <c r="AM1107" s="133"/>
      <c r="AN1107" s="133"/>
      <c r="AO1107" s="134"/>
    </row>
    <row r="1108" spans="1:41" ht="15" x14ac:dyDescent="0.25">
      <c r="AL1108" s="135"/>
      <c r="AM1108" s="136"/>
      <c r="AN1108" s="136"/>
      <c r="AO1108" s="137"/>
    </row>
    <row r="1150" spans="1:41" s="139" customFormat="1" ht="15" x14ac:dyDescent="0.25">
      <c r="A1150" s="138"/>
      <c r="B1150" s="139" t="s">
        <v>295</v>
      </c>
      <c r="AL1150" s="12"/>
      <c r="AM1150" s="13"/>
      <c r="AN1150" s="13"/>
      <c r="AO1150" s="14"/>
    </row>
    <row r="1151" spans="1:41" s="139" customFormat="1" ht="15" x14ac:dyDescent="0.25">
      <c r="A1151" s="138"/>
      <c r="B1151" s="139" t="s">
        <v>296</v>
      </c>
      <c r="AL1151" s="12"/>
      <c r="AM1151" s="13"/>
      <c r="AN1151" s="13"/>
      <c r="AO1151" s="14"/>
    </row>
  </sheetData>
  <mergeCells count="55">
    <mergeCell ref="B1:AJ1"/>
    <mergeCell ref="B2:AJ2"/>
    <mergeCell ref="B3:AJ3"/>
    <mergeCell ref="A5:A8"/>
    <mergeCell ref="B5:B8"/>
    <mergeCell ref="C5:C8"/>
    <mergeCell ref="D5:D8"/>
    <mergeCell ref="E5:E8"/>
    <mergeCell ref="F5:F8"/>
    <mergeCell ref="G5:G8"/>
    <mergeCell ref="AA5:AD5"/>
    <mergeCell ref="AE5:AH5"/>
    <mergeCell ref="AI5:AJ6"/>
    <mergeCell ref="O6:O8"/>
    <mergeCell ref="P6:R6"/>
    <mergeCell ref="S6:S8"/>
    <mergeCell ref="T6:V6"/>
    <mergeCell ref="W6:W8"/>
    <mergeCell ref="X6:Z6"/>
    <mergeCell ref="AA6:AA8"/>
    <mergeCell ref="O5:R5"/>
    <mergeCell ref="S5:V5"/>
    <mergeCell ref="W5:Z5"/>
    <mergeCell ref="Q7:Q8"/>
    <mergeCell ref="R7:R8"/>
    <mergeCell ref="T7:T8"/>
    <mergeCell ref="AB6:AD6"/>
    <mergeCell ref="AE6:AE8"/>
    <mergeCell ref="AF6:AH6"/>
    <mergeCell ref="H7:H8"/>
    <mergeCell ref="I7:I8"/>
    <mergeCell ref="J7:J8"/>
    <mergeCell ref="L7:L8"/>
    <mergeCell ref="M7:M8"/>
    <mergeCell ref="N7:N8"/>
    <mergeCell ref="P7:P8"/>
    <mergeCell ref="H5:J6"/>
    <mergeCell ref="K5:K8"/>
    <mergeCell ref="L5:N6"/>
    <mergeCell ref="U7:U8"/>
    <mergeCell ref="AM8:AN8"/>
    <mergeCell ref="H9:J9"/>
    <mergeCell ref="L9:N9"/>
    <mergeCell ref="AD7:AD8"/>
    <mergeCell ref="AF7:AF8"/>
    <mergeCell ref="AG7:AG8"/>
    <mergeCell ref="AH7:AH8"/>
    <mergeCell ref="AI7:AI8"/>
    <mergeCell ref="AJ7:AJ8"/>
    <mergeCell ref="V7:V8"/>
    <mergeCell ref="X7:X8"/>
    <mergeCell ref="Y7:Y8"/>
    <mergeCell ref="Z7:Z8"/>
    <mergeCell ref="AB7:AB8"/>
    <mergeCell ref="AC7:AC8"/>
  </mergeCells>
  <conditionalFormatting sqref="AO889:AO890 AL889:AL890 AL911 AO911 AL1:AL15 AO1:AO15 AO21:AO25 AL21:AL25 AL31:AL35 AO31:AO35 AO71:AO80 AL71:AL80 AL91:AL100 AO91:AO100 AL656:AL665 AO656:AO665 AL498:AL507 AO498:AO507 AO146:AO152 AL146:AL152 AO410:AO473 AL410:AL473 AO513:AO532 AL513:AL532 AL224:AL238 AO224:AO238 AL479:AL496 AO479:AO496 AO215:AO218 AL215:AL218 AL176:AL189 AO176:AO189 AL642:AL650 AO642:AO650 AL284:AL298 AO284:AO298 AL254:AL268 AO254:AO268 AO947:AO971 AL947:AL971 AL621:AL625 AO621:AO625 AL751:AL766 AO751:AO766 AO244:AO248 AL244:AL248 AL598 AO598 AO772:AO796 AL772:AL796 AL837:AL841 AO837:AO841 AO887 AL887 AL987:AL1037 AO987:AO1037 AO1043:AO1088 AL1043:AL1088 AL158:AL170 AO158:AO170 AL919:AL941 AO919:AO941 AO617:AO619 AL617:AL619 AO1093:AO1106 AL1093:AL1106 AL1108:AL65551 AO1108:AO65551">
    <cfRule type="cellIs" dxfId="256" priority="246" operator="notEqual">
      <formula>0</formula>
    </cfRule>
  </conditionalFormatting>
  <conditionalFormatting sqref="AL299:AL404 AO299:AO404">
    <cfRule type="cellIs" dxfId="255" priority="245" operator="notEqual">
      <formula>0</formula>
    </cfRule>
  </conditionalFormatting>
  <conditionalFormatting sqref="AO599:AO602 AL599:AL602">
    <cfRule type="cellIs" dxfId="254" priority="244" operator="notEqual">
      <formula>0</formula>
    </cfRule>
  </conditionalFormatting>
  <conditionalFormatting sqref="AO603 AL603">
    <cfRule type="cellIs" dxfId="253" priority="243" operator="notEqual">
      <formula>0</formula>
    </cfRule>
  </conditionalFormatting>
  <conditionalFormatting sqref="AO1107 AL1107">
    <cfRule type="cellIs" dxfId="252" priority="242" operator="notEqual">
      <formula>0</formula>
    </cfRule>
  </conditionalFormatting>
  <conditionalFormatting sqref="AO497 AL497">
    <cfRule type="cellIs" dxfId="251" priority="241" operator="notEqual">
      <formula>0</formula>
    </cfRule>
  </conditionalFormatting>
  <conditionalFormatting sqref="AO888 AL888">
    <cfRule type="cellIs" dxfId="250" priority="240" operator="notEqual">
      <formula>0</formula>
    </cfRule>
  </conditionalFormatting>
  <conditionalFormatting sqref="AO405:AO409 AL405:AL409">
    <cfRule type="cellIs" dxfId="249" priority="239" operator="notEqual">
      <formula>0</formula>
    </cfRule>
  </conditionalFormatting>
  <conditionalFormatting sqref="AO205:AO214 AL205:AL214">
    <cfRule type="cellIs" dxfId="248" priority="238" operator="notEqual">
      <formula>0</formula>
    </cfRule>
  </conditionalFormatting>
  <conditionalFormatting sqref="AO906:AO910 AL906:AL910">
    <cfRule type="cellIs" dxfId="247" priority="237" operator="notEqual">
      <formula>0</formula>
    </cfRule>
  </conditionalFormatting>
  <conditionalFormatting sqref="AO914:AO918 AL914:AL918">
    <cfRule type="cellIs" dxfId="246" priority="236" operator="notEqual">
      <formula>0</formula>
    </cfRule>
  </conditionalFormatting>
  <conditionalFormatting sqref="AO912:AO913 AL912:AL913">
    <cfRule type="cellIs" dxfId="245" priority="235" operator="notEqual">
      <formula>0</formula>
    </cfRule>
  </conditionalFormatting>
  <conditionalFormatting sqref="AO16:AO20 AL16:AL20">
    <cfRule type="cellIs" dxfId="244" priority="234" operator="notEqual">
      <formula>0</formula>
    </cfRule>
  </conditionalFormatting>
  <conditionalFormatting sqref="AL26:AL30 AO26:AO30">
    <cfRule type="cellIs" dxfId="243" priority="233" operator="notEqual">
      <formula>0</formula>
    </cfRule>
  </conditionalFormatting>
  <conditionalFormatting sqref="AO36:AO40 AL36:AL40">
    <cfRule type="cellIs" dxfId="242" priority="232" operator="notEqual">
      <formula>0</formula>
    </cfRule>
  </conditionalFormatting>
  <conditionalFormatting sqref="AO41:AO45 AL41:AL45">
    <cfRule type="cellIs" dxfId="241" priority="231" operator="notEqual">
      <formula>0</formula>
    </cfRule>
  </conditionalFormatting>
  <conditionalFormatting sqref="AO56:AO60 AL56:AL60">
    <cfRule type="cellIs" dxfId="240" priority="230" operator="notEqual">
      <formula>0</formula>
    </cfRule>
  </conditionalFormatting>
  <conditionalFormatting sqref="AL81:AL85 AO81:AO85">
    <cfRule type="cellIs" dxfId="239" priority="229" operator="notEqual">
      <formula>0</formula>
    </cfRule>
  </conditionalFormatting>
  <conditionalFormatting sqref="AO101:AO120 AL101:AL120 AL126:AL140 AO126:AO140">
    <cfRule type="cellIs" dxfId="238" priority="228" operator="notEqual">
      <formula>0</formula>
    </cfRule>
  </conditionalFormatting>
  <conditionalFormatting sqref="AO651:AO655 AL651:AL655">
    <cfRule type="cellIs" dxfId="237" priority="227" operator="notEqual">
      <formula>0</formula>
    </cfRule>
  </conditionalFormatting>
  <conditionalFormatting sqref="AO891:AO895 AL891:AL895">
    <cfRule type="cellIs" dxfId="236" priority="226" operator="notEqual">
      <formula>0</formula>
    </cfRule>
  </conditionalFormatting>
  <conditionalFormatting sqref="AO474:AO478 AL474:AL478">
    <cfRule type="cellIs" dxfId="235" priority="225" operator="notEqual">
      <formula>0</formula>
    </cfRule>
  </conditionalFormatting>
  <conditionalFormatting sqref="AO61:AO70 AL61:AL70">
    <cfRule type="cellIs" dxfId="234" priority="224" operator="notEqual">
      <formula>0</formula>
    </cfRule>
  </conditionalFormatting>
  <conditionalFormatting sqref="AL604:AL616 AO604:AO616">
    <cfRule type="cellIs" dxfId="233" priority="223" operator="notEqual">
      <formula>0</formula>
    </cfRule>
  </conditionalFormatting>
  <conditionalFormatting sqref="AL666:AL715 AO666:AO715">
    <cfRule type="cellIs" dxfId="232" priority="222" operator="notEqual">
      <formula>0</formula>
    </cfRule>
  </conditionalFormatting>
  <conditionalFormatting sqref="AO896:AO900 AL896:AL900">
    <cfRule type="cellIs" dxfId="231" priority="221" operator="notEqual">
      <formula>0</formula>
    </cfRule>
  </conditionalFormatting>
  <conditionalFormatting sqref="AO219:AO223 AL219:AL223">
    <cfRule type="cellIs" dxfId="230" priority="220" operator="notEqual">
      <formula>0</formula>
    </cfRule>
  </conditionalFormatting>
  <conditionalFormatting sqref="AL508:AL512 AO508:AO512">
    <cfRule type="cellIs" dxfId="229" priority="219" operator="notEqual">
      <formula>0</formula>
    </cfRule>
  </conditionalFormatting>
  <conditionalFormatting sqref="AO190:AO204 AL190:AL204">
    <cfRule type="cellIs" dxfId="228" priority="218" operator="notEqual">
      <formula>0</formula>
    </cfRule>
  </conditionalFormatting>
  <conditionalFormatting sqref="AL249:AL253 AO249:AO253 AO269:AO273 AL269:AL273">
    <cfRule type="cellIs" dxfId="227" priority="217" operator="notEqual">
      <formula>0</formula>
    </cfRule>
  </conditionalFormatting>
  <conditionalFormatting sqref="AO274:AO283 AL274:AL283">
    <cfRule type="cellIs" dxfId="226" priority="216" operator="notEqual">
      <formula>0</formula>
    </cfRule>
  </conditionalFormatting>
  <conditionalFormatting sqref="AL171:AL175 AO171:AO175">
    <cfRule type="cellIs" dxfId="225" priority="213" operator="notEqual">
      <formula>0</formula>
    </cfRule>
  </conditionalFormatting>
  <conditionalFormatting sqref="A16:A45 A56:A85 A91:A120 A126:A140">
    <cfRule type="duplicateValues" dxfId="224" priority="214"/>
    <cfRule type="duplicateValues" dxfId="223" priority="215"/>
  </conditionalFormatting>
  <conditionalFormatting sqref="A195:A204">
    <cfRule type="duplicateValues" dxfId="222" priority="211"/>
    <cfRule type="duplicateValues" dxfId="221" priority="212"/>
  </conditionalFormatting>
  <conditionalFormatting sqref="A300:A404">
    <cfRule type="duplicateValues" dxfId="220" priority="209"/>
    <cfRule type="duplicateValues" dxfId="219" priority="210"/>
  </conditionalFormatting>
  <conditionalFormatting sqref="A484:A493">
    <cfRule type="duplicateValues" dxfId="218" priority="207"/>
    <cfRule type="duplicateValues" dxfId="217" priority="208"/>
  </conditionalFormatting>
  <conditionalFormatting sqref="A518:A532">
    <cfRule type="duplicateValues" dxfId="216" priority="205"/>
    <cfRule type="duplicateValues" dxfId="215" priority="206"/>
  </conditionalFormatting>
  <conditionalFormatting sqref="A676:A685">
    <cfRule type="duplicateValues" dxfId="214" priority="203"/>
    <cfRule type="duplicateValues" dxfId="213" priority="204"/>
  </conditionalFormatting>
  <conditionalFormatting sqref="A772:A786">
    <cfRule type="duplicateValues" dxfId="212" priority="201"/>
    <cfRule type="duplicateValues" dxfId="211" priority="202"/>
  </conditionalFormatting>
  <conditionalFormatting sqref="A891:A895">
    <cfRule type="duplicateValues" dxfId="210" priority="199"/>
    <cfRule type="duplicateValues" dxfId="209" priority="200"/>
  </conditionalFormatting>
  <conditionalFormatting sqref="A922:A931">
    <cfRule type="duplicateValues" dxfId="208" priority="197"/>
    <cfRule type="duplicateValues" dxfId="207" priority="198"/>
  </conditionalFormatting>
  <conditionalFormatting sqref="AO637:AO641 AL637:AL641">
    <cfRule type="cellIs" dxfId="206" priority="194" operator="notEqual">
      <formula>0</formula>
    </cfRule>
  </conditionalFormatting>
  <conditionalFormatting sqref="A993:A1037 A1043:A1057">
    <cfRule type="duplicateValues" dxfId="205" priority="195"/>
    <cfRule type="duplicateValues" dxfId="204" priority="196"/>
  </conditionalFormatting>
  <conditionalFormatting sqref="A1058:A1088">
    <cfRule type="duplicateValues" dxfId="203" priority="247"/>
    <cfRule type="duplicateValues" dxfId="202" priority="248"/>
  </conditionalFormatting>
  <conditionalFormatting sqref="A1093:A65551 A1:A5 A947:A971 A621:A625 A637:A715 A751:A766 A56:A85 A91:A120 A126:A140 A244:A532 A598:A619 A887:A900 A772:A796 A987:A1037 A1043:A1088 A906:A941 A146:A152 A158:A238 A9:A45">
    <cfRule type="duplicateValues" dxfId="201" priority="193" stopIfTrue="1"/>
  </conditionalFormatting>
  <conditionalFormatting sqref="AL1089:AL1092 AO1089:AO1092">
    <cfRule type="cellIs" dxfId="200" priority="190" operator="notEqual">
      <formula>0</formula>
    </cfRule>
  </conditionalFormatting>
  <conditionalFormatting sqref="A1089:A1092">
    <cfRule type="duplicateValues" dxfId="199" priority="191"/>
    <cfRule type="duplicateValues" dxfId="198" priority="192"/>
  </conditionalFormatting>
  <conditionalFormatting sqref="A1089:A1092">
    <cfRule type="duplicateValues" dxfId="197" priority="189" stopIfTrue="1"/>
  </conditionalFormatting>
  <conditionalFormatting sqref="AL942:AL946 AO942:AO946">
    <cfRule type="cellIs" dxfId="196" priority="186" operator="notEqual">
      <formula>0</formula>
    </cfRule>
  </conditionalFormatting>
  <conditionalFormatting sqref="A942:A946">
    <cfRule type="duplicateValues" dxfId="195" priority="185" stopIfTrue="1"/>
  </conditionalFormatting>
  <conditionalFormatting sqref="A942:A946">
    <cfRule type="duplicateValues" dxfId="194" priority="187"/>
    <cfRule type="duplicateValues" dxfId="193" priority="188"/>
  </conditionalFormatting>
  <conditionalFormatting sqref="AO620 AL620">
    <cfRule type="cellIs" dxfId="192" priority="184" operator="notEqual">
      <formula>0</formula>
    </cfRule>
  </conditionalFormatting>
  <conditionalFormatting sqref="A620">
    <cfRule type="duplicateValues" dxfId="191" priority="183" stopIfTrue="1"/>
  </conditionalFormatting>
  <conditionalFormatting sqref="AO626 AL626">
    <cfRule type="cellIs" dxfId="190" priority="182" operator="notEqual">
      <formula>0</formula>
    </cfRule>
  </conditionalFormatting>
  <conditionalFormatting sqref="A626">
    <cfRule type="duplicateValues" dxfId="189" priority="181" stopIfTrue="1"/>
  </conditionalFormatting>
  <conditionalFormatting sqref="AL716:AL750 AO716:AO750">
    <cfRule type="cellIs" dxfId="188" priority="180" operator="notEqual">
      <formula>0</formula>
    </cfRule>
  </conditionalFormatting>
  <conditionalFormatting sqref="A716:A750">
    <cfRule type="duplicateValues" dxfId="187" priority="178"/>
    <cfRule type="duplicateValues" dxfId="186" priority="179"/>
  </conditionalFormatting>
  <conditionalFormatting sqref="A716:A750">
    <cfRule type="duplicateValues" dxfId="185" priority="177" stopIfTrue="1"/>
  </conditionalFormatting>
  <conditionalFormatting sqref="A686:A715">
    <cfRule type="duplicateValues" dxfId="184" priority="249"/>
    <cfRule type="duplicateValues" dxfId="183" priority="250"/>
  </conditionalFormatting>
  <conditionalFormatting sqref="A787:A796">
    <cfRule type="duplicateValues" dxfId="182" priority="251"/>
    <cfRule type="duplicateValues" dxfId="181" priority="252"/>
  </conditionalFormatting>
  <conditionalFormatting sqref="AO46:AO50 AL46:AL50">
    <cfRule type="cellIs" dxfId="180" priority="176" operator="notEqual">
      <formula>0</formula>
    </cfRule>
  </conditionalFormatting>
  <conditionalFormatting sqref="A46:A50">
    <cfRule type="duplicateValues" dxfId="179" priority="174"/>
    <cfRule type="duplicateValues" dxfId="178" priority="175"/>
  </conditionalFormatting>
  <conditionalFormatting sqref="A46:A50">
    <cfRule type="duplicateValues" dxfId="177" priority="173" stopIfTrue="1"/>
  </conditionalFormatting>
  <conditionalFormatting sqref="AO51:AO55 AL51:AL55">
    <cfRule type="cellIs" dxfId="176" priority="172" operator="notEqual">
      <formula>0</formula>
    </cfRule>
  </conditionalFormatting>
  <conditionalFormatting sqref="A51:A55">
    <cfRule type="duplicateValues" dxfId="175" priority="170"/>
    <cfRule type="duplicateValues" dxfId="174" priority="171"/>
  </conditionalFormatting>
  <conditionalFormatting sqref="A51:A55">
    <cfRule type="duplicateValues" dxfId="173" priority="169" stopIfTrue="1"/>
  </conditionalFormatting>
  <conditionalFormatting sqref="AL86:AL90 AO86:AO90">
    <cfRule type="cellIs" dxfId="172" priority="168" operator="notEqual">
      <formula>0</formula>
    </cfRule>
  </conditionalFormatting>
  <conditionalFormatting sqref="A86:A90">
    <cfRule type="duplicateValues" dxfId="171" priority="166"/>
    <cfRule type="duplicateValues" dxfId="170" priority="167"/>
  </conditionalFormatting>
  <conditionalFormatting sqref="A86:A90">
    <cfRule type="duplicateValues" dxfId="169" priority="165" stopIfTrue="1"/>
  </conditionalFormatting>
  <conditionalFormatting sqref="AL121:AL125 AO121:AO125">
    <cfRule type="cellIs" dxfId="168" priority="164" operator="notEqual">
      <formula>0</formula>
    </cfRule>
  </conditionalFormatting>
  <conditionalFormatting sqref="A121:A125">
    <cfRule type="duplicateValues" dxfId="167" priority="162"/>
    <cfRule type="duplicateValues" dxfId="166" priority="163"/>
  </conditionalFormatting>
  <conditionalFormatting sqref="A121:A125">
    <cfRule type="duplicateValues" dxfId="165" priority="161" stopIfTrue="1"/>
  </conditionalFormatting>
  <conditionalFormatting sqref="AO239:AO243 AL239:AL243">
    <cfRule type="cellIs" dxfId="164" priority="160" operator="notEqual">
      <formula>0</formula>
    </cfRule>
  </conditionalFormatting>
  <conditionalFormatting sqref="A239:A243">
    <cfRule type="duplicateValues" dxfId="163" priority="159" stopIfTrue="1"/>
  </conditionalFormatting>
  <conditionalFormatting sqref="AO593:AO597 AL593:AL597">
    <cfRule type="cellIs" dxfId="162" priority="158" operator="notEqual">
      <formula>0</formula>
    </cfRule>
  </conditionalFormatting>
  <conditionalFormatting sqref="A593:A597">
    <cfRule type="duplicateValues" dxfId="161" priority="156"/>
    <cfRule type="duplicateValues" dxfId="160" priority="157"/>
  </conditionalFormatting>
  <conditionalFormatting sqref="A593:A597">
    <cfRule type="duplicateValues" dxfId="159" priority="155" stopIfTrue="1"/>
  </conditionalFormatting>
  <conditionalFormatting sqref="AO533:AO537 AL533:AL537">
    <cfRule type="cellIs" dxfId="158" priority="154" operator="notEqual">
      <formula>0</formula>
    </cfRule>
  </conditionalFormatting>
  <conditionalFormatting sqref="A533:A537">
    <cfRule type="duplicateValues" dxfId="157" priority="152"/>
    <cfRule type="duplicateValues" dxfId="156" priority="153"/>
  </conditionalFormatting>
  <conditionalFormatting sqref="A533:A537">
    <cfRule type="duplicateValues" dxfId="155" priority="151" stopIfTrue="1"/>
  </conditionalFormatting>
  <conditionalFormatting sqref="AO538:AO542 AL538:AL542">
    <cfRule type="cellIs" dxfId="154" priority="150" operator="notEqual">
      <formula>0</formula>
    </cfRule>
  </conditionalFormatting>
  <conditionalFormatting sqref="A538:A542">
    <cfRule type="duplicateValues" dxfId="153" priority="148"/>
    <cfRule type="duplicateValues" dxfId="152" priority="149"/>
  </conditionalFormatting>
  <conditionalFormatting sqref="A538:A542">
    <cfRule type="duplicateValues" dxfId="151" priority="147" stopIfTrue="1"/>
  </conditionalFormatting>
  <conditionalFormatting sqref="AO543:AO547 AL543:AL547">
    <cfRule type="cellIs" dxfId="150" priority="146" operator="notEqual">
      <formula>0</formula>
    </cfRule>
  </conditionalFormatting>
  <conditionalFormatting sqref="A543:A547">
    <cfRule type="duplicateValues" dxfId="149" priority="144"/>
    <cfRule type="duplicateValues" dxfId="148" priority="145"/>
  </conditionalFormatting>
  <conditionalFormatting sqref="A543:A547">
    <cfRule type="duplicateValues" dxfId="147" priority="143" stopIfTrue="1"/>
  </conditionalFormatting>
  <conditionalFormatting sqref="AO548:AO552 AL548:AL552">
    <cfRule type="cellIs" dxfId="146" priority="142" operator="notEqual">
      <formula>0</formula>
    </cfRule>
  </conditionalFormatting>
  <conditionalFormatting sqref="A548:A552">
    <cfRule type="duplicateValues" dxfId="145" priority="140"/>
    <cfRule type="duplicateValues" dxfId="144" priority="141"/>
  </conditionalFormatting>
  <conditionalFormatting sqref="A548:A552">
    <cfRule type="duplicateValues" dxfId="143" priority="139" stopIfTrue="1"/>
  </conditionalFormatting>
  <conditionalFormatting sqref="AO553:AO557 AL553:AL557">
    <cfRule type="cellIs" dxfId="142" priority="138" operator="notEqual">
      <formula>0</formula>
    </cfRule>
  </conditionalFormatting>
  <conditionalFormatting sqref="A553:A557">
    <cfRule type="duplicateValues" dxfId="141" priority="136"/>
    <cfRule type="duplicateValues" dxfId="140" priority="137"/>
  </conditionalFormatting>
  <conditionalFormatting sqref="A553:A557">
    <cfRule type="duplicateValues" dxfId="139" priority="135" stopIfTrue="1"/>
  </conditionalFormatting>
  <conditionalFormatting sqref="AO558:AO562 AL558:AL562">
    <cfRule type="cellIs" dxfId="138" priority="134" operator="notEqual">
      <formula>0</formula>
    </cfRule>
  </conditionalFormatting>
  <conditionalFormatting sqref="A558:A562">
    <cfRule type="duplicateValues" dxfId="137" priority="132"/>
    <cfRule type="duplicateValues" dxfId="136" priority="133"/>
  </conditionalFormatting>
  <conditionalFormatting sqref="A558:A562">
    <cfRule type="duplicateValues" dxfId="135" priority="131" stopIfTrue="1"/>
  </conditionalFormatting>
  <conditionalFormatting sqref="AO563:AO567 AL563:AL567">
    <cfRule type="cellIs" dxfId="134" priority="130" operator="notEqual">
      <formula>0</formula>
    </cfRule>
  </conditionalFormatting>
  <conditionalFormatting sqref="A563:A567">
    <cfRule type="duplicateValues" dxfId="133" priority="128"/>
    <cfRule type="duplicateValues" dxfId="132" priority="129"/>
  </conditionalFormatting>
  <conditionalFormatting sqref="A563:A567">
    <cfRule type="duplicateValues" dxfId="131" priority="127" stopIfTrue="1"/>
  </conditionalFormatting>
  <conditionalFormatting sqref="AO568:AO572 AL568:AL572">
    <cfRule type="cellIs" dxfId="130" priority="126" operator="notEqual">
      <formula>0</formula>
    </cfRule>
  </conditionalFormatting>
  <conditionalFormatting sqref="A568:A572">
    <cfRule type="duplicateValues" dxfId="129" priority="124"/>
    <cfRule type="duplicateValues" dxfId="128" priority="125"/>
  </conditionalFormatting>
  <conditionalFormatting sqref="A568:A572">
    <cfRule type="duplicateValues" dxfId="127" priority="123" stopIfTrue="1"/>
  </conditionalFormatting>
  <conditionalFormatting sqref="AO573:AO577 AL573:AL577">
    <cfRule type="cellIs" dxfId="126" priority="122" operator="notEqual">
      <formula>0</formula>
    </cfRule>
  </conditionalFormatting>
  <conditionalFormatting sqref="A573:A577">
    <cfRule type="duplicateValues" dxfId="125" priority="120"/>
    <cfRule type="duplicateValues" dxfId="124" priority="121"/>
  </conditionalFormatting>
  <conditionalFormatting sqref="A573:A577">
    <cfRule type="duplicateValues" dxfId="123" priority="119" stopIfTrue="1"/>
  </conditionalFormatting>
  <conditionalFormatting sqref="AO578:AO582 AL578:AL582">
    <cfRule type="cellIs" dxfId="122" priority="118" operator="notEqual">
      <formula>0</formula>
    </cfRule>
  </conditionalFormatting>
  <conditionalFormatting sqref="A578:A582">
    <cfRule type="duplicateValues" dxfId="121" priority="116"/>
    <cfRule type="duplicateValues" dxfId="120" priority="117"/>
  </conditionalFormatting>
  <conditionalFormatting sqref="A578:A582">
    <cfRule type="duplicateValues" dxfId="119" priority="115" stopIfTrue="1"/>
  </conditionalFormatting>
  <conditionalFormatting sqref="AO583:AO587 AL583:AL587">
    <cfRule type="cellIs" dxfId="118" priority="114" operator="notEqual">
      <formula>0</formula>
    </cfRule>
  </conditionalFormatting>
  <conditionalFormatting sqref="A583:A587">
    <cfRule type="duplicateValues" dxfId="117" priority="112"/>
    <cfRule type="duplicateValues" dxfId="116" priority="113"/>
  </conditionalFormatting>
  <conditionalFormatting sqref="A583:A587">
    <cfRule type="duplicateValues" dxfId="115" priority="111" stopIfTrue="1"/>
  </conditionalFormatting>
  <conditionalFormatting sqref="AO588:AO592 AL588:AL592">
    <cfRule type="cellIs" dxfId="114" priority="110" operator="notEqual">
      <formula>0</formula>
    </cfRule>
  </conditionalFormatting>
  <conditionalFormatting sqref="A588:A592">
    <cfRule type="duplicateValues" dxfId="113" priority="108"/>
    <cfRule type="duplicateValues" dxfId="112" priority="109"/>
  </conditionalFormatting>
  <conditionalFormatting sqref="A588:A592">
    <cfRule type="duplicateValues" dxfId="111" priority="107" stopIfTrue="1"/>
  </conditionalFormatting>
  <conditionalFormatting sqref="AL797:AL801 AO797:AO801">
    <cfRule type="cellIs" dxfId="110" priority="104" operator="notEqual">
      <formula>0</formula>
    </cfRule>
  </conditionalFormatting>
  <conditionalFormatting sqref="A797:A801">
    <cfRule type="duplicateValues" dxfId="109" priority="103" stopIfTrue="1"/>
  </conditionalFormatting>
  <conditionalFormatting sqref="A797:A801">
    <cfRule type="duplicateValues" dxfId="108" priority="105"/>
    <cfRule type="duplicateValues" dxfId="107" priority="106"/>
  </conditionalFormatting>
  <conditionalFormatting sqref="AL802:AL806 AO802:AO806">
    <cfRule type="cellIs" dxfId="106" priority="100" operator="notEqual">
      <formula>0</formula>
    </cfRule>
  </conditionalFormatting>
  <conditionalFormatting sqref="A802:A806">
    <cfRule type="duplicateValues" dxfId="105" priority="99" stopIfTrue="1"/>
  </conditionalFormatting>
  <conditionalFormatting sqref="A802:A806">
    <cfRule type="duplicateValues" dxfId="104" priority="101"/>
    <cfRule type="duplicateValues" dxfId="103" priority="102"/>
  </conditionalFormatting>
  <conditionalFormatting sqref="AL807:AL811 AO807:AO811">
    <cfRule type="cellIs" dxfId="102" priority="96" operator="notEqual">
      <formula>0</formula>
    </cfRule>
  </conditionalFormatting>
  <conditionalFormatting sqref="A807:A811">
    <cfRule type="duplicateValues" dxfId="101" priority="95" stopIfTrue="1"/>
  </conditionalFormatting>
  <conditionalFormatting sqref="A807:A811">
    <cfRule type="duplicateValues" dxfId="100" priority="97"/>
    <cfRule type="duplicateValues" dxfId="99" priority="98"/>
  </conditionalFormatting>
  <conditionalFormatting sqref="AL812:AL816 AO812:AO816">
    <cfRule type="cellIs" dxfId="98" priority="92" operator="notEqual">
      <formula>0</formula>
    </cfRule>
  </conditionalFormatting>
  <conditionalFormatting sqref="A812:A816">
    <cfRule type="duplicateValues" dxfId="97" priority="91" stopIfTrue="1"/>
  </conditionalFormatting>
  <conditionalFormatting sqref="A812:A816">
    <cfRule type="duplicateValues" dxfId="96" priority="93"/>
    <cfRule type="duplicateValues" dxfId="95" priority="94"/>
  </conditionalFormatting>
  <conditionalFormatting sqref="AL817:AL821 AO817:AO821">
    <cfRule type="cellIs" dxfId="94" priority="88" operator="notEqual">
      <formula>0</formula>
    </cfRule>
  </conditionalFormatting>
  <conditionalFormatting sqref="A817:A821">
    <cfRule type="duplicateValues" dxfId="93" priority="87" stopIfTrue="1"/>
  </conditionalFormatting>
  <conditionalFormatting sqref="A817:A821">
    <cfRule type="duplicateValues" dxfId="92" priority="89"/>
    <cfRule type="duplicateValues" dxfId="91" priority="90"/>
  </conditionalFormatting>
  <conditionalFormatting sqref="AL822:AL826 AO822:AO826">
    <cfRule type="cellIs" dxfId="90" priority="84" operator="notEqual">
      <formula>0</formula>
    </cfRule>
  </conditionalFormatting>
  <conditionalFormatting sqref="A822:A826">
    <cfRule type="duplicateValues" dxfId="89" priority="83" stopIfTrue="1"/>
  </conditionalFormatting>
  <conditionalFormatting sqref="A822:A826">
    <cfRule type="duplicateValues" dxfId="88" priority="85"/>
    <cfRule type="duplicateValues" dxfId="87" priority="86"/>
  </conditionalFormatting>
  <conditionalFormatting sqref="AL827:AL831 AO827:AO831">
    <cfRule type="cellIs" dxfId="86" priority="80" operator="notEqual">
      <formula>0</formula>
    </cfRule>
  </conditionalFormatting>
  <conditionalFormatting sqref="A827:A831">
    <cfRule type="duplicateValues" dxfId="85" priority="79" stopIfTrue="1"/>
  </conditionalFormatting>
  <conditionalFormatting sqref="A827:A831">
    <cfRule type="duplicateValues" dxfId="84" priority="81"/>
    <cfRule type="duplicateValues" dxfId="83" priority="82"/>
  </conditionalFormatting>
  <conditionalFormatting sqref="AL832:AL836 AO832:AO836">
    <cfRule type="cellIs" dxfId="82" priority="76" operator="notEqual">
      <formula>0</formula>
    </cfRule>
  </conditionalFormatting>
  <conditionalFormatting sqref="A833:A836">
    <cfRule type="duplicateValues" dxfId="81" priority="75" stopIfTrue="1"/>
  </conditionalFormatting>
  <conditionalFormatting sqref="A833:A836">
    <cfRule type="duplicateValues" dxfId="80" priority="77"/>
    <cfRule type="duplicateValues" dxfId="79" priority="78"/>
  </conditionalFormatting>
  <conditionalFormatting sqref="A832">
    <cfRule type="duplicateValues" dxfId="78" priority="72" stopIfTrue="1"/>
  </conditionalFormatting>
  <conditionalFormatting sqref="A832">
    <cfRule type="duplicateValues" dxfId="77" priority="73"/>
    <cfRule type="duplicateValues" dxfId="76" priority="74"/>
  </conditionalFormatting>
  <conditionalFormatting sqref="A837">
    <cfRule type="duplicateValues" dxfId="75" priority="69" stopIfTrue="1"/>
  </conditionalFormatting>
  <conditionalFormatting sqref="A837">
    <cfRule type="duplicateValues" dxfId="74" priority="70"/>
    <cfRule type="duplicateValues" dxfId="73" priority="71"/>
  </conditionalFormatting>
  <conditionalFormatting sqref="AO767:AO771 AL767:AL771">
    <cfRule type="cellIs" dxfId="72" priority="68" operator="notEqual">
      <formula>0</formula>
    </cfRule>
  </conditionalFormatting>
  <conditionalFormatting sqref="A767:A771">
    <cfRule type="duplicateValues" dxfId="71" priority="66"/>
    <cfRule type="duplicateValues" dxfId="70" priority="67"/>
  </conditionalFormatting>
  <conditionalFormatting sqref="A767:A771">
    <cfRule type="duplicateValues" dxfId="69" priority="65" stopIfTrue="1"/>
  </conditionalFormatting>
  <conditionalFormatting sqref="AO632:AO636 AL632:AL636">
    <cfRule type="cellIs" dxfId="68" priority="64" operator="notEqual">
      <formula>0</formula>
    </cfRule>
  </conditionalFormatting>
  <conditionalFormatting sqref="A632:A636">
    <cfRule type="duplicateValues" dxfId="67" priority="63" stopIfTrue="1"/>
  </conditionalFormatting>
  <conditionalFormatting sqref="A838:A841">
    <cfRule type="duplicateValues" dxfId="66" priority="253" stopIfTrue="1"/>
  </conditionalFormatting>
  <conditionalFormatting sqref="A838:A841">
    <cfRule type="duplicateValues" dxfId="65" priority="254"/>
    <cfRule type="duplicateValues" dxfId="64" priority="255"/>
  </conditionalFormatting>
  <conditionalFormatting sqref="AL877:AL881 AO877:AO881">
    <cfRule type="cellIs" dxfId="63" priority="62" operator="notEqual">
      <formula>0</formula>
    </cfRule>
  </conditionalFormatting>
  <conditionalFormatting sqref="A877:A881">
    <cfRule type="duplicateValues" dxfId="62" priority="60"/>
    <cfRule type="duplicateValues" dxfId="61" priority="61"/>
  </conditionalFormatting>
  <conditionalFormatting sqref="A877:A881">
    <cfRule type="duplicateValues" dxfId="60" priority="59" stopIfTrue="1"/>
  </conditionalFormatting>
  <conditionalFormatting sqref="AL882:AL886 AO882:AO886">
    <cfRule type="cellIs" dxfId="59" priority="58" operator="notEqual">
      <formula>0</formula>
    </cfRule>
  </conditionalFormatting>
  <conditionalFormatting sqref="A882:A886">
    <cfRule type="duplicateValues" dxfId="58" priority="56"/>
    <cfRule type="duplicateValues" dxfId="57" priority="57"/>
  </conditionalFormatting>
  <conditionalFormatting sqref="A882:A886">
    <cfRule type="duplicateValues" dxfId="56" priority="55" stopIfTrue="1"/>
  </conditionalFormatting>
  <conditionalFormatting sqref="AO982:AO986 AL982:AL986">
    <cfRule type="cellIs" dxfId="55" priority="52" operator="notEqual">
      <formula>0</formula>
    </cfRule>
  </conditionalFormatting>
  <conditionalFormatting sqref="A982:A986">
    <cfRule type="duplicateValues" dxfId="54" priority="51" stopIfTrue="1"/>
  </conditionalFormatting>
  <conditionalFormatting sqref="A982:A986">
    <cfRule type="duplicateValues" dxfId="53" priority="53"/>
    <cfRule type="duplicateValues" dxfId="52" priority="54"/>
  </conditionalFormatting>
  <conditionalFormatting sqref="A932:A941 A947:A971">
    <cfRule type="duplicateValues" dxfId="51" priority="256"/>
    <cfRule type="duplicateValues" dxfId="50" priority="257"/>
  </conditionalFormatting>
  <conditionalFormatting sqref="AO972:AO976 AL972:AL976">
    <cfRule type="cellIs" dxfId="49" priority="48" operator="notEqual">
      <formula>0</formula>
    </cfRule>
  </conditionalFormatting>
  <conditionalFormatting sqref="A972:A976">
    <cfRule type="duplicateValues" dxfId="48" priority="47" stopIfTrue="1"/>
  </conditionalFormatting>
  <conditionalFormatting sqref="A972:A976">
    <cfRule type="duplicateValues" dxfId="47" priority="49"/>
    <cfRule type="duplicateValues" dxfId="46" priority="50"/>
  </conditionalFormatting>
  <conditionalFormatting sqref="AO977:AO981 AL977:AL981">
    <cfRule type="cellIs" dxfId="45" priority="44" operator="notEqual">
      <formula>0</formula>
    </cfRule>
  </conditionalFormatting>
  <conditionalFormatting sqref="A977:A981">
    <cfRule type="duplicateValues" dxfId="44" priority="43" stopIfTrue="1"/>
  </conditionalFormatting>
  <conditionalFormatting sqref="A977:A981">
    <cfRule type="duplicateValues" dxfId="43" priority="45"/>
    <cfRule type="duplicateValues" dxfId="42" priority="46"/>
  </conditionalFormatting>
  <conditionalFormatting sqref="AO627:AO631 AL627:AL631">
    <cfRule type="cellIs" dxfId="41" priority="42" operator="notEqual">
      <formula>0</formula>
    </cfRule>
  </conditionalFormatting>
  <conditionalFormatting sqref="A627:A631">
    <cfRule type="duplicateValues" dxfId="40" priority="41" stopIfTrue="1"/>
  </conditionalFormatting>
  <conditionalFormatting sqref="AL872:AL876 AO872:AO876">
    <cfRule type="cellIs" dxfId="39" priority="40" operator="notEqual">
      <formula>0</formula>
    </cfRule>
  </conditionalFormatting>
  <conditionalFormatting sqref="A872:A876">
    <cfRule type="duplicateValues" dxfId="38" priority="38"/>
    <cfRule type="duplicateValues" dxfId="37" priority="39"/>
  </conditionalFormatting>
  <conditionalFormatting sqref="A872:A876">
    <cfRule type="duplicateValues" dxfId="36" priority="37" stopIfTrue="1"/>
  </conditionalFormatting>
  <conditionalFormatting sqref="AL842:AL846 AO842:AO846">
    <cfRule type="cellIs" dxfId="35" priority="36" operator="notEqual">
      <formula>0</formula>
    </cfRule>
  </conditionalFormatting>
  <conditionalFormatting sqref="A842:A846">
    <cfRule type="duplicateValues" dxfId="34" priority="34"/>
    <cfRule type="duplicateValues" dxfId="33" priority="35"/>
  </conditionalFormatting>
  <conditionalFormatting sqref="A842:A846">
    <cfRule type="duplicateValues" dxfId="32" priority="33" stopIfTrue="1"/>
  </conditionalFormatting>
  <conditionalFormatting sqref="AL847:AL851 AO847:AO851">
    <cfRule type="cellIs" dxfId="31" priority="32" operator="notEqual">
      <formula>0</formula>
    </cfRule>
  </conditionalFormatting>
  <conditionalFormatting sqref="A847:A851">
    <cfRule type="duplicateValues" dxfId="30" priority="30"/>
    <cfRule type="duplicateValues" dxfId="29" priority="31"/>
  </conditionalFormatting>
  <conditionalFormatting sqref="A847:A851">
    <cfRule type="duplicateValues" dxfId="28" priority="29" stopIfTrue="1"/>
  </conditionalFormatting>
  <conditionalFormatting sqref="AL852:AL856 AO852:AO856">
    <cfRule type="cellIs" dxfId="27" priority="28" operator="notEqual">
      <formula>0</formula>
    </cfRule>
  </conditionalFormatting>
  <conditionalFormatting sqref="A852:A856">
    <cfRule type="duplicateValues" dxfId="26" priority="26"/>
    <cfRule type="duplicateValues" dxfId="25" priority="27"/>
  </conditionalFormatting>
  <conditionalFormatting sqref="A852:A856">
    <cfRule type="duplicateValues" dxfId="24" priority="25" stopIfTrue="1"/>
  </conditionalFormatting>
  <conditionalFormatting sqref="AL857:AL861 AO857:AO861">
    <cfRule type="cellIs" dxfId="23" priority="24" operator="notEqual">
      <formula>0</formula>
    </cfRule>
  </conditionalFormatting>
  <conditionalFormatting sqref="A857:A861">
    <cfRule type="duplicateValues" dxfId="22" priority="22"/>
    <cfRule type="duplicateValues" dxfId="21" priority="23"/>
  </conditionalFormatting>
  <conditionalFormatting sqref="A857:A861">
    <cfRule type="duplicateValues" dxfId="20" priority="21" stopIfTrue="1"/>
  </conditionalFormatting>
  <conditionalFormatting sqref="AL862:AL866 AO862:AO866">
    <cfRule type="cellIs" dxfId="19" priority="20" operator="notEqual">
      <formula>0</formula>
    </cfRule>
  </conditionalFormatting>
  <conditionalFormatting sqref="A862:A866">
    <cfRule type="duplicateValues" dxfId="18" priority="18"/>
    <cfRule type="duplicateValues" dxfId="17" priority="19"/>
  </conditionalFormatting>
  <conditionalFormatting sqref="A862:A866">
    <cfRule type="duplicateValues" dxfId="16" priority="17" stopIfTrue="1"/>
  </conditionalFormatting>
  <conditionalFormatting sqref="AL867:AL871 AO867:AO871">
    <cfRule type="cellIs" dxfId="15" priority="16" operator="notEqual">
      <formula>0</formula>
    </cfRule>
  </conditionalFormatting>
  <conditionalFormatting sqref="A867:A871">
    <cfRule type="duplicateValues" dxfId="14" priority="14"/>
    <cfRule type="duplicateValues" dxfId="13" priority="15"/>
  </conditionalFormatting>
  <conditionalFormatting sqref="A867:A871">
    <cfRule type="duplicateValues" dxfId="12" priority="13" stopIfTrue="1"/>
  </conditionalFormatting>
  <conditionalFormatting sqref="AO1038:AO1042 AL1038:AL1042">
    <cfRule type="cellIs" dxfId="11" priority="12" operator="notEqual">
      <formula>0</formula>
    </cfRule>
  </conditionalFormatting>
  <conditionalFormatting sqref="A1038:A1042">
    <cfRule type="duplicateValues" dxfId="10" priority="10"/>
    <cfRule type="duplicateValues" dxfId="9" priority="11"/>
  </conditionalFormatting>
  <conditionalFormatting sqref="A1038:A1042">
    <cfRule type="duplicateValues" dxfId="8" priority="9" stopIfTrue="1"/>
  </conditionalFormatting>
  <conditionalFormatting sqref="AO901:AO905 AL901:AL905">
    <cfRule type="cellIs" dxfId="7" priority="8" operator="notEqual">
      <formula>0</formula>
    </cfRule>
  </conditionalFormatting>
  <conditionalFormatting sqref="A901:A905">
    <cfRule type="duplicateValues" dxfId="6" priority="7" stopIfTrue="1"/>
  </conditionalFormatting>
  <conditionalFormatting sqref="AL141:AL145 AO141:AO145">
    <cfRule type="cellIs" dxfId="5" priority="6" operator="notEqual">
      <formula>0</formula>
    </cfRule>
  </conditionalFormatting>
  <conditionalFormatting sqref="A141:A145">
    <cfRule type="duplicateValues" dxfId="4" priority="4"/>
    <cfRule type="duplicateValues" dxfId="3" priority="5"/>
  </conditionalFormatting>
  <conditionalFormatting sqref="A141:A145">
    <cfRule type="duplicateValues" dxfId="2" priority="3" stopIfTrue="1"/>
  </conditionalFormatting>
  <conditionalFormatting sqref="AL153:AL157 AO153:AO157">
    <cfRule type="cellIs" dxfId="1" priority="2" operator="notEqual">
      <formula>0</formula>
    </cfRule>
  </conditionalFormatting>
  <conditionalFormatting sqref="A153:A157">
    <cfRule type="duplicateValues" dxfId="0" priority="1" stopIfTrue="1"/>
  </conditionalFormatting>
  <hyperlinks>
    <hyperlink ref="B906" location="КаменкаДК" display="Районный дом культуры в п.г.т. Каменка Каменского муниципального района Воронежской области (включая ПИР)"/>
    <hyperlink ref="B772" location="НУсманьДС" display="Детский сад в с. Новая Усмань, Новоусманский муниципальный район"/>
  </hyperlinks>
  <pageMargins left="0.15748031496062992" right="0.15748031496062992" top="0.19685039370078741" bottom="0.19685039370078741" header="0.31496062992125984" footer="0.31496062992125984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ДЭР</vt:lpstr>
      <vt:lpstr>ДЭР!Заголовки_для_печати</vt:lpstr>
      <vt:lpstr>ДЭР!Область_печати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Бабий Светлана Геннадьевна</dc:creator>
  <cp:lastModifiedBy>Бабий Светлана Геннадьевна</cp:lastModifiedBy>
  <dcterms:created xsi:type="dcterms:W3CDTF">2018-09-12T14:37:55Z</dcterms:created>
  <dcterms:modified xsi:type="dcterms:W3CDTF">2018-09-12T15:06:50Z</dcterms:modified>
</cp:coreProperties>
</file>